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/Documents/lavori/hmga/pina/paper/BMC Biology/final version/"/>
    </mc:Choice>
  </mc:AlternateContent>
  <xr:revisionPtr revIDLastSave="0" documentId="8_{8F893DC6-9A72-B14E-8CDE-3C9C7313DEDF}" xr6:coauthVersionLast="47" xr6:coauthVersionMax="47" xr10:uidLastSave="{00000000-0000-0000-0000-000000000000}"/>
  <bookViews>
    <workbookView xWindow="0" yWindow="460" windowWidth="31740" windowHeight="17180" xr2:uid="{404D38ED-D148-4509-B27F-F8A0D539484E}"/>
  </bookViews>
  <sheets>
    <sheet name="Fig1B" sheetId="1" r:id="rId1"/>
    <sheet name="Fig1C" sheetId="2" r:id="rId2"/>
    <sheet name="Fig1D" sheetId="3" r:id="rId3"/>
    <sheet name="Fig3A-3B-3D-3E" sheetId="4" r:id="rId4"/>
    <sheet name="Fig4A-B" sheetId="5" r:id="rId5"/>
    <sheet name="Fig5A-B" sheetId="6" r:id="rId6"/>
    <sheet name="FigS1B" sheetId="7" r:id="rId7"/>
    <sheet name="FigS2" sheetId="8" r:id="rId8"/>
    <sheet name="FigS3A-S3B-S3C" sheetId="9" r:id="rId9"/>
    <sheet name="FigS5" sheetId="10" r:id="rId10"/>
    <sheet name="FigS6B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0" i="10" l="1"/>
  <c r="A50" i="10"/>
  <c r="B49" i="10"/>
  <c r="A49" i="10"/>
  <c r="B48" i="10"/>
  <c r="A48" i="10"/>
  <c r="C48" i="10" s="1"/>
  <c r="B44" i="10"/>
  <c r="A44" i="10"/>
  <c r="B43" i="10"/>
  <c r="A43" i="10"/>
  <c r="C42" i="10"/>
  <c r="B42" i="10"/>
  <c r="A42" i="10"/>
  <c r="B38" i="10"/>
  <c r="A38" i="10"/>
  <c r="B37" i="10"/>
  <c r="A37" i="10"/>
  <c r="B36" i="10"/>
  <c r="C36" i="10" s="1"/>
  <c r="A36" i="10"/>
  <c r="B31" i="10"/>
  <c r="B30" i="10"/>
  <c r="G25" i="10"/>
  <c r="F25" i="10"/>
  <c r="E25" i="10"/>
  <c r="G24" i="10"/>
  <c r="F24" i="10"/>
  <c r="C24" i="10"/>
  <c r="G23" i="10"/>
  <c r="F23" i="10"/>
  <c r="E23" i="10"/>
  <c r="G22" i="10"/>
  <c r="F22" i="10"/>
  <c r="C22" i="10"/>
  <c r="M19" i="10"/>
  <c r="L19" i="10"/>
  <c r="K19" i="10"/>
  <c r="J19" i="10"/>
  <c r="I19" i="10"/>
  <c r="H19" i="10"/>
  <c r="G19" i="10"/>
  <c r="F19" i="10"/>
  <c r="E19" i="10"/>
  <c r="D19" i="10"/>
  <c r="C25" i="10" s="1"/>
  <c r="C19" i="10"/>
  <c r="B19" i="10"/>
  <c r="B25" i="10" s="1"/>
  <c r="M18" i="10"/>
  <c r="L18" i="10"/>
  <c r="K18" i="10"/>
  <c r="J18" i="10"/>
  <c r="I18" i="10"/>
  <c r="H18" i="10"/>
  <c r="G18" i="10"/>
  <c r="F18" i="10"/>
  <c r="E18" i="10"/>
  <c r="D18" i="10"/>
  <c r="E24" i="10" s="1"/>
  <c r="C18" i="10"/>
  <c r="B18" i="10"/>
  <c r="D24" i="10" s="1"/>
  <c r="M17" i="10"/>
  <c r="L17" i="10"/>
  <c r="K17" i="10"/>
  <c r="J17" i="10"/>
  <c r="I17" i="10"/>
  <c r="H17" i="10"/>
  <c r="G17" i="10"/>
  <c r="F17" i="10"/>
  <c r="E17" i="10"/>
  <c r="D17" i="10"/>
  <c r="C23" i="10" s="1"/>
  <c r="C17" i="10"/>
  <c r="B17" i="10"/>
  <c r="B23" i="10" s="1"/>
  <c r="M16" i="10"/>
  <c r="L16" i="10"/>
  <c r="B32" i="10" s="1"/>
  <c r="K16" i="10"/>
  <c r="J16" i="10"/>
  <c r="A32" i="10" s="1"/>
  <c r="I16" i="10"/>
  <c r="H16" i="10"/>
  <c r="G16" i="10"/>
  <c r="F16" i="10"/>
  <c r="A31" i="10" s="1"/>
  <c r="E16" i="10"/>
  <c r="D16" i="10"/>
  <c r="E22" i="10" s="1"/>
  <c r="C16" i="10"/>
  <c r="B16" i="10"/>
  <c r="D22" i="10" s="1"/>
  <c r="B22" i="10" l="1"/>
  <c r="D23" i="10"/>
  <c r="B24" i="10"/>
  <c r="D25" i="10"/>
  <c r="A30" i="10"/>
  <c r="C30" i="10" s="1"/>
  <c r="D25" i="2" l="1"/>
  <c r="D19" i="2"/>
  <c r="D34" i="9" l="1"/>
  <c r="E34" i="9" s="1"/>
  <c r="D35" i="9"/>
  <c r="E35" i="9" s="1"/>
  <c r="T39" i="7" l="1"/>
  <c r="E26" i="7"/>
  <c r="E27" i="7"/>
  <c r="D27" i="7"/>
  <c r="D26" i="7"/>
  <c r="H31" i="4" l="1"/>
  <c r="I31" i="4"/>
  <c r="F14" i="11" l="1"/>
  <c r="F13" i="11"/>
  <c r="F12" i="11"/>
  <c r="F11" i="11"/>
  <c r="E14" i="11"/>
  <c r="E13" i="11"/>
  <c r="E12" i="11"/>
  <c r="E11" i="11"/>
  <c r="E69" i="9" l="1"/>
  <c r="E56" i="9"/>
  <c r="F56" i="9" s="1"/>
  <c r="D57" i="9"/>
  <c r="E57" i="9" s="1"/>
  <c r="F57" i="9" s="1"/>
  <c r="D56" i="9"/>
  <c r="D46" i="9"/>
  <c r="D45" i="9"/>
  <c r="E46" i="9" s="1"/>
  <c r="F46" i="9" s="1"/>
  <c r="F35" i="9"/>
  <c r="F34" i="9"/>
  <c r="I24" i="9"/>
  <c r="I23" i="9"/>
  <c r="I22" i="9"/>
  <c r="H24" i="9"/>
  <c r="H23" i="9"/>
  <c r="C22" i="9"/>
  <c r="H22" i="9"/>
  <c r="I18" i="9"/>
  <c r="I14" i="9"/>
  <c r="I13" i="9"/>
  <c r="I12" i="9"/>
  <c r="I11" i="9"/>
  <c r="I16" i="9" s="1"/>
  <c r="H14" i="9"/>
  <c r="H18" i="9" s="1"/>
  <c r="H13" i="9"/>
  <c r="H12" i="9"/>
  <c r="H11" i="9"/>
  <c r="H16" i="9" s="1"/>
  <c r="C12" i="9"/>
  <c r="C11" i="9"/>
  <c r="D24" i="9"/>
  <c r="D23" i="9"/>
  <c r="D22" i="9"/>
  <c r="C24" i="9"/>
  <c r="C23" i="9"/>
  <c r="D27" i="2"/>
  <c r="D26" i="2"/>
  <c r="D14" i="9"/>
  <c r="D12" i="9"/>
  <c r="D16" i="9" s="1"/>
  <c r="D13" i="9"/>
  <c r="D18" i="9" s="1"/>
  <c r="D11" i="9"/>
  <c r="C14" i="9"/>
  <c r="C13" i="9"/>
  <c r="C18" i="9" s="1"/>
  <c r="N67" i="7"/>
  <c r="O67" i="7"/>
  <c r="N68" i="7"/>
  <c r="O68" i="7"/>
  <c r="N69" i="7"/>
  <c r="O69" i="7"/>
  <c r="N70" i="7"/>
  <c r="O70" i="7"/>
  <c r="E45" i="9" l="1"/>
  <c r="F45" i="9" s="1"/>
  <c r="C65" i="9" s="1"/>
  <c r="D66" i="9"/>
  <c r="C66" i="9"/>
  <c r="D65" i="9"/>
  <c r="C16" i="9"/>
  <c r="J12" i="7"/>
  <c r="E25" i="7"/>
  <c r="E24" i="7"/>
  <c r="S67" i="7" l="1"/>
  <c r="T70" i="7"/>
  <c r="T69" i="7"/>
  <c r="T68" i="7"/>
  <c r="T67" i="7"/>
  <c r="S70" i="7"/>
  <c r="S69" i="7"/>
  <c r="S68" i="7"/>
  <c r="J70" i="7" l="1"/>
  <c r="J69" i="7"/>
  <c r="J68" i="7"/>
  <c r="J67" i="7"/>
  <c r="I70" i="7"/>
  <c r="I69" i="7"/>
  <c r="I68" i="7"/>
  <c r="I67" i="7"/>
  <c r="E70" i="7" l="1"/>
  <c r="E69" i="7"/>
  <c r="E68" i="7"/>
  <c r="E67" i="7"/>
  <c r="D70" i="7"/>
  <c r="D69" i="7"/>
  <c r="D68" i="7"/>
  <c r="D67" i="7"/>
  <c r="T55" i="7" l="1"/>
  <c r="T54" i="7"/>
  <c r="T53" i="7"/>
  <c r="T52" i="7"/>
  <c r="S55" i="7"/>
  <c r="S54" i="7"/>
  <c r="S53" i="7"/>
  <c r="S52" i="7"/>
  <c r="S41" i="7" l="1"/>
  <c r="S40" i="7"/>
  <c r="S39" i="7"/>
  <c r="S38" i="7"/>
  <c r="T41" i="7"/>
  <c r="T40" i="7"/>
  <c r="T38" i="7"/>
  <c r="T27" i="7" l="1"/>
  <c r="T26" i="7"/>
  <c r="T25" i="7"/>
  <c r="T24" i="7"/>
  <c r="S27" i="7"/>
  <c r="S26" i="7"/>
  <c r="S25" i="7"/>
  <c r="S24" i="7"/>
  <c r="T13" i="7" l="1"/>
  <c r="T12" i="7"/>
  <c r="T11" i="7"/>
  <c r="T10" i="7"/>
  <c r="S13" i="7"/>
  <c r="S12" i="7"/>
  <c r="S11" i="7"/>
  <c r="S10" i="7"/>
  <c r="O55" i="7" l="1"/>
  <c r="O54" i="7"/>
  <c r="O53" i="7"/>
  <c r="O52" i="7"/>
  <c r="N55" i="7"/>
  <c r="N54" i="7"/>
  <c r="N53" i="7"/>
  <c r="N52" i="7"/>
  <c r="N41" i="7" l="1"/>
  <c r="N40" i="7"/>
  <c r="N39" i="7"/>
  <c r="O41" i="7"/>
  <c r="O40" i="7"/>
  <c r="O39" i="7"/>
  <c r="O38" i="7"/>
  <c r="N38" i="7"/>
  <c r="O27" i="7" l="1"/>
  <c r="N27" i="7"/>
  <c r="O26" i="7"/>
  <c r="N26" i="7"/>
  <c r="O25" i="7"/>
  <c r="N25" i="7"/>
  <c r="O24" i="7"/>
  <c r="N24" i="7"/>
  <c r="O13" i="7"/>
  <c r="O12" i="7"/>
  <c r="O11" i="7"/>
  <c r="O10" i="7"/>
  <c r="N13" i="7"/>
  <c r="N12" i="7"/>
  <c r="N11" i="7"/>
  <c r="N10" i="7"/>
  <c r="J55" i="7" l="1"/>
  <c r="J54" i="7"/>
  <c r="J53" i="7"/>
  <c r="J52" i="7"/>
  <c r="I55" i="7"/>
  <c r="I54" i="7"/>
  <c r="I53" i="7"/>
  <c r="I52" i="7"/>
  <c r="I27" i="7"/>
  <c r="J41" i="7"/>
  <c r="J40" i="7"/>
  <c r="J39" i="7"/>
  <c r="J38" i="7"/>
  <c r="I41" i="7"/>
  <c r="I40" i="7"/>
  <c r="I39" i="7"/>
  <c r="I26" i="7"/>
  <c r="I25" i="7"/>
  <c r="I38" i="7"/>
  <c r="J27" i="7" l="1"/>
  <c r="J26" i="7"/>
  <c r="J25" i="7"/>
  <c r="J24" i="7"/>
  <c r="I24" i="7"/>
  <c r="J13" i="7" l="1"/>
  <c r="I13" i="7"/>
  <c r="I12" i="7" l="1"/>
  <c r="J11" i="7"/>
  <c r="J10" i="7"/>
  <c r="I11" i="7"/>
  <c r="I10" i="7"/>
  <c r="E55" i="7" l="1"/>
  <c r="E54" i="7"/>
  <c r="E53" i="7"/>
  <c r="E52" i="7"/>
  <c r="D55" i="7"/>
  <c r="D53" i="7"/>
  <c r="D54" i="7"/>
  <c r="D52" i="7"/>
  <c r="E41" i="7"/>
  <c r="E40" i="7"/>
  <c r="E39" i="7"/>
  <c r="E38" i="7"/>
  <c r="D41" i="7"/>
  <c r="D40" i="7"/>
  <c r="D39" i="7"/>
  <c r="D38" i="7"/>
  <c r="D25" i="7"/>
  <c r="D24" i="7"/>
  <c r="E13" i="7"/>
  <c r="E11" i="7"/>
  <c r="E12" i="7"/>
  <c r="E10" i="7"/>
  <c r="D13" i="7"/>
  <c r="D11" i="7"/>
  <c r="D12" i="7"/>
  <c r="D10" i="7"/>
  <c r="J13" i="6" l="1"/>
  <c r="J12" i="6"/>
  <c r="I13" i="6"/>
  <c r="I12" i="6"/>
  <c r="D13" i="6"/>
  <c r="D12" i="6"/>
  <c r="C13" i="6"/>
  <c r="C12" i="6"/>
  <c r="J13" i="5"/>
  <c r="I13" i="5"/>
  <c r="J12" i="5"/>
  <c r="I12" i="5"/>
  <c r="D13" i="5"/>
  <c r="C13" i="5"/>
  <c r="D12" i="5"/>
  <c r="C12" i="5"/>
  <c r="I32" i="4"/>
  <c r="H32" i="4"/>
  <c r="I24" i="4"/>
  <c r="H24" i="4"/>
  <c r="I23" i="4"/>
  <c r="H23" i="4"/>
  <c r="I14" i="4"/>
  <c r="I13" i="4"/>
  <c r="H14" i="4"/>
  <c r="H13" i="4"/>
  <c r="D31" i="4"/>
  <c r="D32" i="4"/>
  <c r="C32" i="4"/>
  <c r="C31" i="4"/>
  <c r="D24" i="4"/>
  <c r="D23" i="4"/>
  <c r="C24" i="4"/>
  <c r="C23" i="4"/>
  <c r="D14" i="4"/>
  <c r="D13" i="4"/>
  <c r="C14" i="4"/>
  <c r="C13" i="4"/>
  <c r="E23" i="4" l="1"/>
  <c r="M27" i="3"/>
  <c r="L27" i="3"/>
  <c r="M26" i="3"/>
  <c r="L26" i="3"/>
  <c r="M24" i="3"/>
  <c r="L24" i="3"/>
  <c r="M23" i="3"/>
  <c r="L23" i="3"/>
  <c r="M21" i="3"/>
  <c r="L21" i="3"/>
  <c r="M20" i="3"/>
  <c r="L20" i="3"/>
  <c r="M18" i="3"/>
  <c r="L18" i="3"/>
  <c r="M17" i="3"/>
  <c r="L17" i="3"/>
  <c r="F27" i="3"/>
  <c r="F26" i="3"/>
  <c r="F24" i="3"/>
  <c r="F23" i="3"/>
  <c r="F21" i="3"/>
  <c r="F20" i="3"/>
  <c r="F18" i="3"/>
  <c r="F17" i="3"/>
  <c r="E27" i="3"/>
  <c r="E26" i="3"/>
  <c r="E24" i="3"/>
  <c r="E23" i="3"/>
  <c r="E21" i="3"/>
  <c r="E20" i="3"/>
  <c r="E18" i="3"/>
  <c r="E17" i="3"/>
  <c r="O16" i="2" l="1"/>
  <c r="O27" i="2"/>
  <c r="N27" i="2"/>
  <c r="O26" i="2"/>
  <c r="N26" i="2"/>
  <c r="O25" i="2"/>
  <c r="N25" i="2"/>
  <c r="N13" i="2"/>
  <c r="I13" i="2"/>
  <c r="J16" i="2"/>
  <c r="J15" i="2"/>
  <c r="I14" i="2"/>
  <c r="J27" i="2"/>
  <c r="I27" i="2"/>
  <c r="J26" i="2"/>
  <c r="I26" i="2"/>
  <c r="J25" i="2"/>
  <c r="R22" i="1"/>
  <c r="R21" i="1"/>
  <c r="R19" i="1"/>
  <c r="R18" i="1"/>
  <c r="R16" i="1"/>
  <c r="R15" i="1"/>
  <c r="Q22" i="1"/>
  <c r="Q21" i="1"/>
  <c r="Q19" i="1"/>
  <c r="Q18" i="1"/>
  <c r="Q16" i="1"/>
  <c r="Q15" i="1"/>
  <c r="L22" i="1"/>
  <c r="L21" i="1"/>
  <c r="L19" i="1"/>
  <c r="L18" i="1"/>
  <c r="L16" i="1"/>
  <c r="L15" i="1"/>
  <c r="K22" i="1"/>
  <c r="K21" i="1"/>
  <c r="K19" i="1"/>
  <c r="K18" i="1"/>
  <c r="K16" i="1"/>
  <c r="K15" i="1"/>
  <c r="F22" i="1"/>
  <c r="F21" i="1"/>
  <c r="F19" i="1"/>
  <c r="F18" i="1"/>
  <c r="F16" i="1"/>
  <c r="F15" i="1"/>
  <c r="E22" i="1"/>
  <c r="E21" i="1"/>
  <c r="E19" i="1"/>
  <c r="E18" i="1"/>
  <c r="E16" i="1"/>
  <c r="E15" i="1"/>
  <c r="F25" i="2"/>
  <c r="E27" i="2"/>
  <c r="E26" i="2"/>
  <c r="E25" i="2"/>
  <c r="E21" i="2"/>
  <c r="E19" i="2"/>
  <c r="D21" i="2"/>
  <c r="E16" i="2"/>
  <c r="E15" i="2"/>
  <c r="E14" i="2"/>
  <c r="E13" i="2"/>
  <c r="D16" i="2"/>
  <c r="D15" i="2"/>
  <c r="D14" i="2"/>
  <c r="D13" i="2"/>
  <c r="O14" i="2" l="1"/>
  <c r="O13" i="2"/>
  <c r="N14" i="2"/>
  <c r="N16" i="2"/>
  <c r="P25" i="2"/>
  <c r="N19" i="2"/>
  <c r="N15" i="2"/>
  <c r="O15" i="2"/>
  <c r="O21" i="2" s="1"/>
  <c r="I16" i="2"/>
  <c r="J21" i="2"/>
  <c r="I15" i="2"/>
  <c r="J14" i="2"/>
  <c r="I25" i="2"/>
  <c r="K25" i="2" s="1"/>
  <c r="I19" i="2"/>
  <c r="J13" i="2"/>
  <c r="J19" i="2" s="1"/>
  <c r="O19" i="2" l="1"/>
  <c r="N21" i="2"/>
  <c r="I21" i="2"/>
</calcChain>
</file>

<file path=xl/sharedStrings.xml><?xml version="1.0" encoding="utf-8"?>
<sst xmlns="http://schemas.openxmlformats.org/spreadsheetml/2006/main" count="1003" uniqueCount="114">
  <si>
    <t>Mean</t>
  </si>
  <si>
    <t>Hmga2 wt</t>
  </si>
  <si>
    <t>Hmga2 KO</t>
  </si>
  <si>
    <t>Exp. 1</t>
  </si>
  <si>
    <t>Exp.2</t>
  </si>
  <si>
    <t>Exp.3</t>
  </si>
  <si>
    <t>Day 1</t>
  </si>
  <si>
    <t>Day 3</t>
  </si>
  <si>
    <t>Day 2</t>
  </si>
  <si>
    <t>Standard Deviation</t>
  </si>
  <si>
    <t>p-value</t>
  </si>
  <si>
    <t>H3K27me3/H3 (a.u.)</t>
  </si>
  <si>
    <t>H3K27me2/H3 (a.u.)</t>
  </si>
  <si>
    <t>H3K27ac/H3 (a.u.)</t>
  </si>
  <si>
    <t>SFEBs day 2</t>
  </si>
  <si>
    <t>KO#1</t>
  </si>
  <si>
    <t>wt#2</t>
  </si>
  <si>
    <t>wt#1</t>
  </si>
  <si>
    <t>KO#2</t>
  </si>
  <si>
    <t>Exp.1</t>
  </si>
  <si>
    <t>Mean wt values</t>
  </si>
  <si>
    <t>Mean Standard deviation</t>
  </si>
  <si>
    <t>Mean KO values</t>
  </si>
  <si>
    <t>p value</t>
  </si>
  <si>
    <t>SFEBs day 3</t>
  </si>
  <si>
    <t>SFEBs day 4</t>
  </si>
  <si>
    <t>Day 0</t>
  </si>
  <si>
    <t>Suz12/Gapdh (a.u.)</t>
  </si>
  <si>
    <t>Ezh2/Gapdh (a.u.)</t>
  </si>
  <si>
    <t>% of cells with blebs</t>
  </si>
  <si>
    <t xml:space="preserve">Standard deviation </t>
  </si>
  <si>
    <t>n=204</t>
  </si>
  <si>
    <t>n=235</t>
  </si>
  <si>
    <t>Figure 3A</t>
  </si>
  <si>
    <t>Figure 3B</t>
  </si>
  <si>
    <t>Figure 3D</t>
  </si>
  <si>
    <t>Hmga2 KD</t>
  </si>
  <si>
    <t>n=404</t>
  </si>
  <si>
    <t>n=424</t>
  </si>
  <si>
    <t>Figure 3E</t>
  </si>
  <si>
    <t>% of cells with lamin distortion</t>
  </si>
  <si>
    <t>% of cells with protrusions</t>
  </si>
  <si>
    <t>% of enlarged nuclei</t>
  </si>
  <si>
    <t>n=170</t>
  </si>
  <si>
    <t>n=155</t>
  </si>
  <si>
    <t>Figure 4A</t>
  </si>
  <si>
    <t>% of cells with Emerin distortion</t>
  </si>
  <si>
    <t>n=325</t>
  </si>
  <si>
    <t>n=305</t>
  </si>
  <si>
    <t>Figure 4B</t>
  </si>
  <si>
    <t>% of cells with H3K9me3 mislocalization</t>
  </si>
  <si>
    <t>n=210</t>
  </si>
  <si>
    <t>n=225</t>
  </si>
  <si>
    <t>n=307</t>
  </si>
  <si>
    <t>n=303</t>
  </si>
  <si>
    <t>H3K4me3/H3 (a.u.)</t>
  </si>
  <si>
    <t>H3K9me2/H3 (a.u.)</t>
  </si>
  <si>
    <t>H3K9me3/H3 (a.u.)</t>
  </si>
  <si>
    <t>Figure S3A</t>
  </si>
  <si>
    <t>Lmnb1/Gapdh (a.u.)</t>
  </si>
  <si>
    <t>Figure S3B</t>
  </si>
  <si>
    <t>Undifferentiated</t>
  </si>
  <si>
    <t>Figure S3C</t>
  </si>
  <si>
    <t>Hmga2 mRNA relative expression</t>
  </si>
  <si>
    <t>2^-DCt</t>
  </si>
  <si>
    <t>Ct mean</t>
  </si>
  <si>
    <t>DCt</t>
  </si>
  <si>
    <t>DDCt</t>
  </si>
  <si>
    <t>siHmga2</t>
  </si>
  <si>
    <t>Experiment 1</t>
  </si>
  <si>
    <t>Experiment 2</t>
  </si>
  <si>
    <t>Gapdh</t>
  </si>
  <si>
    <t>Hmga2 mRNA</t>
  </si>
  <si>
    <t>Gapdh mRNA</t>
  </si>
  <si>
    <t>Experiment 3</t>
  </si>
  <si>
    <t>Standard deviation</t>
  </si>
  <si>
    <t>Control</t>
  </si>
  <si>
    <t>GSK126</t>
  </si>
  <si>
    <t xml:space="preserve">Mean </t>
  </si>
  <si>
    <t>Figure S6B</t>
  </si>
  <si>
    <t>Sample specification</t>
  </si>
  <si>
    <t>Peak number</t>
  </si>
  <si>
    <t>SD</t>
  </si>
  <si>
    <t>siCtrl</t>
  </si>
  <si>
    <t>IgG</t>
  </si>
  <si>
    <t>MiR-23a</t>
  </si>
  <si>
    <t>Figure 5A</t>
  </si>
  <si>
    <t>Figure 5B</t>
  </si>
  <si>
    <t>anti H3K4me1</t>
  </si>
  <si>
    <t>anti H3K27ac</t>
  </si>
  <si>
    <t>wt mean</t>
  </si>
  <si>
    <t>SD wt</t>
  </si>
  <si>
    <t>exp1</t>
  </si>
  <si>
    <t>exp2</t>
  </si>
  <si>
    <t>exp3</t>
  </si>
  <si>
    <t>counted cells</t>
  </si>
  <si>
    <t>cells with H3K9me2 mislocalization</t>
  </si>
  <si>
    <t>cells with H3K27me3 mislocalization</t>
  </si>
  <si>
    <t>cells with H3K4me3 mislocalization</t>
  </si>
  <si>
    <t>cells with H3K27ac mislocalization</t>
  </si>
  <si>
    <t>% of cells with mislocalization</t>
  </si>
  <si>
    <t>H3K9me2</t>
  </si>
  <si>
    <t>H3K27me3</t>
  </si>
  <si>
    <t>H3K4me3</t>
  </si>
  <si>
    <t>H3K27ac</t>
  </si>
  <si>
    <t>Hmga2 KO mean</t>
  </si>
  <si>
    <t>SD Hmga2 KO</t>
  </si>
  <si>
    <t xml:space="preserve">wt counted cells </t>
  </si>
  <si>
    <t>Hmag2 KO counted cells</t>
  </si>
  <si>
    <t>% of cells with H3K9me2 mislocalization</t>
  </si>
  <si>
    <t>pvalue</t>
  </si>
  <si>
    <t>% of cells with H3K27me3 mislocalization</t>
  </si>
  <si>
    <t>% of cells with H3K4me3 mislocalization</t>
  </si>
  <si>
    <t>% of cells with H3K27ac mislocalization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</si>
</sst>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1" xfId="0" applyFont="1" applyBorder="1"/>
    <xf numFmtId="0" fontId="2" fillId="0" borderId="4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1" fillId="0" borderId="0" xfId="0" applyFont="1"/>
    <xf numFmtId="0" fontId="0" fillId="0" borderId="7" xfId="0" applyBorder="1"/>
    <xf numFmtId="0" fontId="0" fillId="0" borderId="8" xfId="0" applyBorder="1"/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Border="1"/>
    <xf numFmtId="0" fontId="1" fillId="0" borderId="8" xfId="0" applyFont="1" applyBorder="1"/>
    <xf numFmtId="0" fontId="0" fillId="0" borderId="0" xfId="0" applyFill="1"/>
    <xf numFmtId="0" fontId="1" fillId="0" borderId="1" xfId="0" applyFont="1" applyBorder="1"/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0" borderId="5" xfId="0" applyFill="1" applyBorder="1"/>
    <xf numFmtId="0" fontId="0" fillId="0" borderId="6" xfId="0" applyFill="1" applyBorder="1"/>
    <xf numFmtId="0" fontId="1" fillId="2" borderId="1" xfId="0" applyFont="1" applyFill="1" applyBorder="1"/>
    <xf numFmtId="0" fontId="1" fillId="2" borderId="0" xfId="0" applyFont="1" applyFill="1"/>
    <xf numFmtId="0" fontId="1" fillId="0" borderId="4" xfId="0" applyFont="1" applyBorder="1"/>
    <xf numFmtId="0" fontId="0" fillId="0" borderId="0" xfId="0" applyFill="1" applyBorder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8" xfId="0" applyFont="1" applyBorder="1"/>
    <xf numFmtId="0" fontId="0" fillId="0" borderId="0" xfId="0" applyFont="1" applyBorder="1"/>
    <xf numFmtId="0" fontId="1" fillId="0" borderId="0" xfId="0" applyFont="1" applyFill="1" applyBorder="1"/>
    <xf numFmtId="14" fontId="0" fillId="0" borderId="0" xfId="0" applyNumberFormat="1"/>
    <xf numFmtId="164" fontId="0" fillId="0" borderId="0" xfId="0" applyNumberFormat="1" applyBorder="1"/>
    <xf numFmtId="164" fontId="0" fillId="0" borderId="8" xfId="0" applyNumberFormat="1" applyBorder="1"/>
    <xf numFmtId="0" fontId="0" fillId="0" borderId="8" xfId="0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0" fillId="0" borderId="0" xfId="0" applyNumberFormat="1"/>
    <xf numFmtId="1" fontId="0" fillId="0" borderId="0" xfId="0" applyNumberFormat="1"/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E8F9D-08E8-46D2-B9A0-AE89C5AF05E5}">
  <dimension ref="C5:S22"/>
  <sheetViews>
    <sheetView tabSelected="1" zoomScale="135" workbookViewId="0">
      <selection activeCell="S21" sqref="S21"/>
    </sheetView>
  </sheetViews>
  <sheetFormatPr baseColWidth="10" defaultColWidth="8.83203125" defaultRowHeight="15" x14ac:dyDescent="0.2"/>
  <cols>
    <col min="3" max="3" width="13.5" customWidth="1"/>
    <col min="4" max="4" width="11.1640625" customWidth="1"/>
    <col min="5" max="5" width="15.33203125" customWidth="1"/>
    <col min="6" max="6" width="18.1640625" customWidth="1"/>
    <col min="7" max="7" width="16.6640625" customWidth="1"/>
    <col min="10" max="10" width="10.33203125" customWidth="1"/>
    <col min="11" max="11" width="15.1640625" customWidth="1"/>
    <col min="12" max="12" width="19.1640625" customWidth="1"/>
    <col min="13" max="13" width="12.5" customWidth="1"/>
    <col min="15" max="15" width="13.83203125" customWidth="1"/>
    <col min="16" max="16" width="10.83203125" customWidth="1"/>
    <col min="17" max="17" width="13.5" customWidth="1"/>
    <col min="18" max="18" width="15" customWidth="1"/>
    <col min="19" max="19" width="18.33203125" customWidth="1"/>
  </cols>
  <sheetData>
    <row r="5" spans="3:19" x14ac:dyDescent="0.2">
      <c r="E5" s="52" t="s">
        <v>11</v>
      </c>
      <c r="F5" s="52"/>
      <c r="G5" s="52"/>
      <c r="K5" s="52" t="s">
        <v>12</v>
      </c>
      <c r="L5" s="52"/>
      <c r="M5" s="52"/>
      <c r="Q5" s="52" t="s">
        <v>13</v>
      </c>
      <c r="R5" s="52"/>
      <c r="S5" s="52"/>
    </row>
    <row r="6" spans="3:19" x14ac:dyDescent="0.2">
      <c r="E6" s="10" t="s">
        <v>3</v>
      </c>
      <c r="F6" s="10" t="s">
        <v>4</v>
      </c>
      <c r="G6" s="10" t="s">
        <v>5</v>
      </c>
      <c r="K6" s="10" t="s">
        <v>3</v>
      </c>
      <c r="L6" s="10" t="s">
        <v>4</v>
      </c>
      <c r="M6" s="10" t="s">
        <v>5</v>
      </c>
      <c r="Q6" s="10" t="s">
        <v>3</v>
      </c>
      <c r="R6" s="10" t="s">
        <v>4</v>
      </c>
      <c r="S6" s="10" t="s">
        <v>5</v>
      </c>
    </row>
    <row r="7" spans="3:19" x14ac:dyDescent="0.2">
      <c r="C7" s="1" t="s">
        <v>6</v>
      </c>
      <c r="D7" s="2" t="s">
        <v>1</v>
      </c>
      <c r="E7" s="2">
        <v>1.6039377627517399</v>
      </c>
      <c r="F7" s="2">
        <v>1.2984800911337462</v>
      </c>
      <c r="G7" s="3">
        <v>1.1167282884042486</v>
      </c>
      <c r="I7" s="1" t="s">
        <v>6</v>
      </c>
      <c r="J7" s="2" t="s">
        <v>1</v>
      </c>
      <c r="K7" s="2">
        <v>1.6513199040792947</v>
      </c>
      <c r="L7" s="2">
        <v>0.41321435555312902</v>
      </c>
      <c r="M7" s="3">
        <v>1.3125965429999999</v>
      </c>
      <c r="O7" s="1" t="s">
        <v>6</v>
      </c>
      <c r="P7" s="2" t="s">
        <v>1</v>
      </c>
      <c r="Q7" s="2">
        <v>0.56127171917318364</v>
      </c>
      <c r="R7" s="2">
        <v>0.43877482748319468</v>
      </c>
      <c r="S7" s="3">
        <v>0.5715361453274741</v>
      </c>
    </row>
    <row r="8" spans="3:19" x14ac:dyDescent="0.2">
      <c r="C8" s="4"/>
      <c r="D8" s="5" t="s">
        <v>2</v>
      </c>
      <c r="E8" s="5">
        <v>1.9026622722925475</v>
      </c>
      <c r="F8" s="5">
        <v>2.1262366949034104</v>
      </c>
      <c r="G8" s="6">
        <v>1.1431657651665661</v>
      </c>
      <c r="I8" s="4"/>
      <c r="J8" s="5" t="s">
        <v>2</v>
      </c>
      <c r="K8" s="5">
        <v>1.4068966689639271</v>
      </c>
      <c r="L8" s="5">
        <v>0.58636042857506843</v>
      </c>
      <c r="M8" s="6">
        <v>0.97856421500000002</v>
      </c>
      <c r="O8" s="4"/>
      <c r="P8" s="5" t="s">
        <v>2</v>
      </c>
      <c r="Q8" s="5">
        <v>0.36279922398715098</v>
      </c>
      <c r="R8" s="5">
        <v>0.58788530749981671</v>
      </c>
      <c r="S8" s="6">
        <v>0.5253244037590914</v>
      </c>
    </row>
    <row r="9" spans="3:19" x14ac:dyDescent="0.2">
      <c r="C9" s="1" t="s">
        <v>8</v>
      </c>
      <c r="D9" s="2" t="s">
        <v>1</v>
      </c>
      <c r="E9" s="2">
        <v>0.43073575046474455</v>
      </c>
      <c r="F9" s="2">
        <v>0.38874001661593161</v>
      </c>
      <c r="G9" s="3">
        <v>0.49639046044344648</v>
      </c>
      <c r="I9" s="1" t="s">
        <v>8</v>
      </c>
      <c r="J9" s="2" t="s">
        <v>1</v>
      </c>
      <c r="K9" s="2">
        <v>1.0820099432168171</v>
      </c>
      <c r="L9" s="2">
        <v>0.4371144467764877</v>
      </c>
      <c r="M9" s="3">
        <v>0.76852195400000001</v>
      </c>
      <c r="O9" s="1" t="s">
        <v>8</v>
      </c>
      <c r="P9" s="2" t="s">
        <v>1</v>
      </c>
      <c r="Q9" s="2">
        <v>1.0112544508250558</v>
      </c>
      <c r="R9" s="2">
        <v>0.84980931597152287</v>
      </c>
      <c r="S9" s="3">
        <v>1.0114571899620517</v>
      </c>
    </row>
    <row r="10" spans="3:19" x14ac:dyDescent="0.2">
      <c r="C10" s="4"/>
      <c r="D10" s="5" t="s">
        <v>2</v>
      </c>
      <c r="E10" s="5">
        <v>1.3692039499949957</v>
      </c>
      <c r="F10" s="5">
        <v>1.1065298492327464</v>
      </c>
      <c r="G10" s="6">
        <v>1.3894681222194827</v>
      </c>
      <c r="I10" s="4"/>
      <c r="J10" s="5" t="s">
        <v>2</v>
      </c>
      <c r="K10" s="5">
        <v>1.3399527990572739</v>
      </c>
      <c r="L10" s="5">
        <v>0.46700138067357744</v>
      </c>
      <c r="M10" s="6">
        <v>0.82561476199999995</v>
      </c>
      <c r="O10" s="4"/>
      <c r="P10" s="5" t="s">
        <v>2</v>
      </c>
      <c r="Q10" s="5">
        <v>0.93092288604680651</v>
      </c>
      <c r="R10" s="5">
        <v>1.0267747919870929</v>
      </c>
      <c r="S10" s="6">
        <v>0.90696363738129049</v>
      </c>
    </row>
    <row r="11" spans="3:19" ht="16" x14ac:dyDescent="0.2">
      <c r="C11" s="7" t="s">
        <v>7</v>
      </c>
      <c r="D11" s="2" t="s">
        <v>1</v>
      </c>
      <c r="E11" s="2">
        <v>0.21656181923408449</v>
      </c>
      <c r="F11" s="2">
        <v>8.8438732174755313E-2</v>
      </c>
      <c r="G11" s="3">
        <v>0.1306325430294773</v>
      </c>
      <c r="I11" s="7" t="s">
        <v>7</v>
      </c>
      <c r="J11" s="2" t="s">
        <v>1</v>
      </c>
      <c r="K11" s="2">
        <v>0.99488889205009412</v>
      </c>
      <c r="L11" s="2">
        <v>0.49486714558252176</v>
      </c>
      <c r="M11" s="3">
        <v>0.75842513600000006</v>
      </c>
      <c r="O11" s="7" t="s">
        <v>7</v>
      </c>
      <c r="P11" s="2" t="s">
        <v>1</v>
      </c>
      <c r="Q11" s="2">
        <v>1.1822712675996931</v>
      </c>
      <c r="R11" s="2">
        <v>0.79027280062790595</v>
      </c>
      <c r="S11" s="3">
        <v>0.93862671672249509</v>
      </c>
    </row>
    <row r="12" spans="3:19" ht="16" x14ac:dyDescent="0.2">
      <c r="C12" s="8"/>
      <c r="D12" s="5" t="s">
        <v>2</v>
      </c>
      <c r="E12" s="5">
        <v>0.78374221575740644</v>
      </c>
      <c r="F12" s="5">
        <v>0.49688178463148686</v>
      </c>
      <c r="G12" s="6">
        <v>0.72361028788881088</v>
      </c>
      <c r="I12" s="8"/>
      <c r="J12" s="5" t="s">
        <v>2</v>
      </c>
      <c r="K12" s="5">
        <v>1.318260846865311</v>
      </c>
      <c r="L12" s="5">
        <v>0.48535299355034855</v>
      </c>
      <c r="M12" s="6">
        <v>0.79256417700000004</v>
      </c>
      <c r="O12" s="8"/>
      <c r="P12" s="5" t="s">
        <v>2</v>
      </c>
      <c r="Q12" s="5">
        <v>1.0656798566225369</v>
      </c>
      <c r="R12" s="5">
        <v>1.016229783041473</v>
      </c>
      <c r="S12" s="6">
        <v>0.86553938594416846</v>
      </c>
    </row>
    <row r="14" spans="3:19" x14ac:dyDescent="0.2">
      <c r="E14" s="9" t="s">
        <v>0</v>
      </c>
      <c r="F14" s="9" t="s">
        <v>9</v>
      </c>
      <c r="G14" s="9" t="s">
        <v>10</v>
      </c>
      <c r="K14" s="9" t="s">
        <v>0</v>
      </c>
      <c r="L14" s="9" t="s">
        <v>9</v>
      </c>
      <c r="M14" s="9" t="s">
        <v>10</v>
      </c>
      <c r="Q14" s="9" t="s">
        <v>0</v>
      </c>
      <c r="R14" s="9" t="s">
        <v>9</v>
      </c>
      <c r="S14" s="9" t="s">
        <v>10</v>
      </c>
    </row>
    <row r="15" spans="3:19" x14ac:dyDescent="0.2">
      <c r="C15" s="1" t="s">
        <v>6</v>
      </c>
      <c r="D15" s="2" t="s">
        <v>1</v>
      </c>
      <c r="E15" s="2">
        <f>AVERAGE(E7:G7)</f>
        <v>1.3397153807632449</v>
      </c>
      <c r="F15" s="2">
        <f>STDEV(E7:G7)</f>
        <v>0.24620830572222957</v>
      </c>
      <c r="G15" s="3">
        <v>0.24394291294210199</v>
      </c>
      <c r="I15" s="1" t="s">
        <v>6</v>
      </c>
      <c r="J15" s="2" t="s">
        <v>1</v>
      </c>
      <c r="K15" s="2">
        <f>AVERAGE(K7:M7)</f>
        <v>1.1257102675441413</v>
      </c>
      <c r="L15" s="2">
        <f>STDEV(K7:M7)</f>
        <v>0.63986029513335307</v>
      </c>
      <c r="M15" s="3">
        <v>0.47843986278204143</v>
      </c>
      <c r="O15" s="1" t="s">
        <v>6</v>
      </c>
      <c r="P15" s="2" t="s">
        <v>1</v>
      </c>
      <c r="Q15" s="2">
        <f>AVERAGE(Q7:S7)</f>
        <v>0.52386089732795083</v>
      </c>
      <c r="R15" s="2">
        <f>STDEV(Q7:S7)</f>
        <v>7.3865208808269398E-2</v>
      </c>
      <c r="S15" s="3">
        <v>0.78147497450581838</v>
      </c>
    </row>
    <row r="16" spans="3:19" x14ac:dyDescent="0.2">
      <c r="C16" s="4"/>
      <c r="D16" s="5" t="s">
        <v>2</v>
      </c>
      <c r="E16" s="5">
        <f>AVERAGE(E8:G8)</f>
        <v>1.7240215774541747</v>
      </c>
      <c r="F16" s="5">
        <f>STDEV(E8:G8)</f>
        <v>0.51530717694659389</v>
      </c>
      <c r="G16" s="6"/>
      <c r="I16" s="4"/>
      <c r="J16" s="5" t="s">
        <v>2</v>
      </c>
      <c r="K16" s="5">
        <f>AVERAGE(K8:M8)</f>
        <v>0.99060710417966513</v>
      </c>
      <c r="L16" s="5">
        <f>STDEV(K8:M8)</f>
        <v>0.41040066256369045</v>
      </c>
      <c r="M16" s="6"/>
      <c r="O16" s="4"/>
      <c r="P16" s="5" t="s">
        <v>2</v>
      </c>
      <c r="Q16" s="5">
        <f>AVERAGE(Q8:S8)</f>
        <v>0.49200297841535301</v>
      </c>
      <c r="R16" s="5">
        <f>STDEV(Q8:S8)</f>
        <v>0.11618379528992592</v>
      </c>
      <c r="S16" s="6"/>
    </row>
    <row r="18" spans="3:19" x14ac:dyDescent="0.2">
      <c r="C18" s="1" t="s">
        <v>8</v>
      </c>
      <c r="D18" s="2" t="s">
        <v>1</v>
      </c>
      <c r="E18" s="2">
        <f>AVERAGE(E9:G9)</f>
        <v>0.43862207584137419</v>
      </c>
      <c r="F18" s="2">
        <f>STDEV(E9:G9)</f>
        <v>5.4256797823174371E-2</v>
      </c>
      <c r="G18" s="3">
        <v>6.2105977994637686E-3</v>
      </c>
      <c r="I18" s="1" t="s">
        <v>8</v>
      </c>
      <c r="J18" s="2" t="s">
        <v>1</v>
      </c>
      <c r="K18" s="2">
        <f>AVERAGE(K9:M9)</f>
        <v>0.76254878133110171</v>
      </c>
      <c r="L18" s="2">
        <f>STDEV(K9:M9)</f>
        <v>0.32248923924071321</v>
      </c>
      <c r="M18" s="3">
        <v>0.25098551167214445</v>
      </c>
      <c r="O18" s="1" t="s">
        <v>8</v>
      </c>
      <c r="P18" s="2" t="s">
        <v>1</v>
      </c>
      <c r="Q18" s="2">
        <f>AVERAGE(Q9:S9)</f>
        <v>0.95750698558621006</v>
      </c>
      <c r="R18" s="2">
        <f>STDEV(Q9:S9)</f>
        <v>9.3268972901577332E-2</v>
      </c>
      <c r="S18" s="3">
        <v>0.97943506335228092</v>
      </c>
    </row>
    <row r="19" spans="3:19" x14ac:dyDescent="0.2">
      <c r="C19" s="4"/>
      <c r="D19" s="5" t="s">
        <v>2</v>
      </c>
      <c r="E19" s="5">
        <f>AVERAGE(E10:G10)</f>
        <v>1.2884006404824084</v>
      </c>
      <c r="F19" s="5">
        <f>STDEV(E10:G10)</f>
        <v>0.15783028131926863</v>
      </c>
      <c r="G19" s="6"/>
      <c r="I19" s="4"/>
      <c r="J19" s="5" t="s">
        <v>2</v>
      </c>
      <c r="K19" s="5">
        <f>AVERAGE(K10:M10)</f>
        <v>0.87752298057695033</v>
      </c>
      <c r="L19" s="5">
        <f>STDEV(K10:M10)</f>
        <v>0.43878456226421803</v>
      </c>
      <c r="M19" s="6"/>
      <c r="O19" s="4"/>
      <c r="P19" s="5" t="s">
        <v>2</v>
      </c>
      <c r="Q19" s="5">
        <f>AVERAGE(Q10:S10)</f>
        <v>0.95488710513839659</v>
      </c>
      <c r="R19" s="5">
        <f>STDEV(Q10:S10)</f>
        <v>6.3398667489909979E-2</v>
      </c>
      <c r="S19" s="6"/>
    </row>
    <row r="20" spans="3:19" ht="16" x14ac:dyDescent="0.2">
      <c r="C20" s="12"/>
      <c r="D20" s="11"/>
      <c r="I20" s="12"/>
      <c r="J20" s="11"/>
      <c r="O20" s="12"/>
      <c r="P20" s="11"/>
    </row>
    <row r="21" spans="3:19" ht="16" x14ac:dyDescent="0.2">
      <c r="C21" s="7" t="s">
        <v>7</v>
      </c>
      <c r="D21" s="2" t="s">
        <v>1</v>
      </c>
      <c r="E21" s="2">
        <f>AVERAGE(E11:G11)</f>
        <v>0.14521103147943903</v>
      </c>
      <c r="F21" s="2">
        <f>STDEV(E11:G11)</f>
        <v>6.5293802183035432E-2</v>
      </c>
      <c r="G21" s="3">
        <v>1.1957598819096639E-2</v>
      </c>
      <c r="I21" s="7" t="s">
        <v>7</v>
      </c>
      <c r="J21" s="2" t="s">
        <v>1</v>
      </c>
      <c r="K21" s="2">
        <f>AVERAGE(K11:M11)</f>
        <v>0.74939372454420539</v>
      </c>
      <c r="L21" s="2">
        <f>STDEV(K11:M11)</f>
        <v>0.25013318758170228</v>
      </c>
      <c r="M21" s="3">
        <v>0.3823823638207331</v>
      </c>
      <c r="O21" s="7" t="s">
        <v>7</v>
      </c>
      <c r="P21" s="2" t="s">
        <v>1</v>
      </c>
      <c r="Q21" s="2">
        <f>AVERAGE(Q11:S11)</f>
        <v>0.9703902616500315</v>
      </c>
      <c r="R21" s="2">
        <f>STDEV(Q11:S11)</f>
        <v>0.19792016475546467</v>
      </c>
      <c r="S21" s="3">
        <v>0.92082979262071385</v>
      </c>
    </row>
    <row r="22" spans="3:19" ht="16" x14ac:dyDescent="0.2">
      <c r="C22" s="8"/>
      <c r="D22" s="5" t="s">
        <v>2</v>
      </c>
      <c r="E22" s="5">
        <f>AVERAGE(E12:G12)</f>
        <v>0.66807809609256807</v>
      </c>
      <c r="F22" s="5">
        <f>STDEV(E12:G12)</f>
        <v>0.15127820391817229</v>
      </c>
      <c r="G22" s="6"/>
      <c r="I22" s="8"/>
      <c r="J22" s="5" t="s">
        <v>2</v>
      </c>
      <c r="K22" s="5">
        <f>AVERAGE(K12:M12)</f>
        <v>0.86539267247188656</v>
      </c>
      <c r="L22" s="5">
        <f>STDEV(K12:M12)</f>
        <v>0.42120287907724302</v>
      </c>
      <c r="M22" s="6"/>
      <c r="O22" s="8"/>
      <c r="P22" s="5" t="s">
        <v>2</v>
      </c>
      <c r="Q22" s="5">
        <f>AVERAGE(Q12:S12)</f>
        <v>0.98248300853605952</v>
      </c>
      <c r="R22" s="5">
        <f>STDEV(Q12:S12)</f>
        <v>0.10425059037232903</v>
      </c>
      <c r="S22" s="6"/>
    </row>
  </sheetData>
  <mergeCells count="3">
    <mergeCell ref="E5:G5"/>
    <mergeCell ref="K5:M5"/>
    <mergeCell ref="Q5:S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BE9B5-2D51-4A89-ABA2-324F3B856106}">
  <dimension ref="A1:M50"/>
  <sheetViews>
    <sheetView topLeftCell="A22" workbookViewId="0">
      <selection activeCell="E29" sqref="E29"/>
    </sheetView>
  </sheetViews>
  <sheetFormatPr baseColWidth="10" defaultColWidth="11.1640625" defaultRowHeight="15" x14ac:dyDescent="0.2"/>
  <cols>
    <col min="1" max="1" width="37.6640625" customWidth="1"/>
    <col min="3" max="14" width="11.6640625" bestFit="1" customWidth="1"/>
  </cols>
  <sheetData>
    <row r="1" spans="1:13" x14ac:dyDescent="0.2">
      <c r="B1" s="65" t="s">
        <v>92</v>
      </c>
      <c r="C1" s="65"/>
      <c r="D1" s="65"/>
      <c r="E1" s="65"/>
      <c r="F1" s="65" t="s">
        <v>93</v>
      </c>
      <c r="G1" s="65"/>
      <c r="H1" s="65"/>
      <c r="I1" s="65"/>
      <c r="J1" s="65" t="s">
        <v>94</v>
      </c>
      <c r="K1" s="65"/>
      <c r="L1" s="65"/>
      <c r="M1" s="65"/>
    </row>
    <row r="2" spans="1:13" x14ac:dyDescent="0.2">
      <c r="B2" t="s">
        <v>17</v>
      </c>
      <c r="C2" t="s">
        <v>16</v>
      </c>
      <c r="D2" t="s">
        <v>15</v>
      </c>
      <c r="E2" t="s">
        <v>18</v>
      </c>
      <c r="F2" t="s">
        <v>17</v>
      </c>
      <c r="G2" t="s">
        <v>16</v>
      </c>
      <c r="H2" t="s">
        <v>15</v>
      </c>
      <c r="I2" t="s">
        <v>18</v>
      </c>
      <c r="J2" t="s">
        <v>17</v>
      </c>
      <c r="K2" t="s">
        <v>16</v>
      </c>
      <c r="L2" t="s">
        <v>15</v>
      </c>
      <c r="M2" t="s">
        <v>18</v>
      </c>
    </row>
    <row r="3" spans="1:13" x14ac:dyDescent="0.2">
      <c r="A3" t="s">
        <v>95</v>
      </c>
      <c r="B3">
        <v>110</v>
      </c>
      <c r="C3">
        <v>95</v>
      </c>
      <c r="D3">
        <v>110</v>
      </c>
      <c r="E3">
        <v>115</v>
      </c>
      <c r="F3">
        <v>110</v>
      </c>
      <c r="G3">
        <v>85</v>
      </c>
      <c r="H3">
        <v>125</v>
      </c>
      <c r="I3">
        <v>120</v>
      </c>
      <c r="J3">
        <v>95</v>
      </c>
      <c r="K3">
        <v>115</v>
      </c>
      <c r="L3">
        <v>100</v>
      </c>
      <c r="M3">
        <v>110</v>
      </c>
    </row>
    <row r="4" spans="1:13" x14ac:dyDescent="0.2">
      <c r="A4" t="s">
        <v>96</v>
      </c>
      <c r="B4">
        <v>4</v>
      </c>
      <c r="C4">
        <v>2</v>
      </c>
      <c r="D4">
        <v>2</v>
      </c>
      <c r="E4">
        <v>1</v>
      </c>
      <c r="F4">
        <v>3</v>
      </c>
      <c r="G4">
        <v>2</v>
      </c>
      <c r="H4">
        <v>3</v>
      </c>
      <c r="I4">
        <v>2</v>
      </c>
      <c r="J4">
        <v>0</v>
      </c>
      <c r="K4">
        <v>2</v>
      </c>
      <c r="L4">
        <v>1</v>
      </c>
      <c r="M4">
        <v>1</v>
      </c>
    </row>
    <row r="6" spans="1:13" x14ac:dyDescent="0.2">
      <c r="A6" t="s">
        <v>95</v>
      </c>
      <c r="B6">
        <v>95</v>
      </c>
      <c r="C6">
        <v>115</v>
      </c>
      <c r="D6">
        <v>110</v>
      </c>
      <c r="E6">
        <v>95</v>
      </c>
      <c r="F6">
        <v>115</v>
      </c>
      <c r="G6">
        <v>80</v>
      </c>
      <c r="H6">
        <v>120</v>
      </c>
      <c r="I6">
        <v>110</v>
      </c>
      <c r="J6">
        <v>110</v>
      </c>
      <c r="K6">
        <v>120</v>
      </c>
      <c r="L6">
        <v>110</v>
      </c>
      <c r="M6">
        <v>105</v>
      </c>
    </row>
    <row r="7" spans="1:13" x14ac:dyDescent="0.2">
      <c r="A7" t="s">
        <v>97</v>
      </c>
      <c r="B7">
        <v>1</v>
      </c>
      <c r="C7">
        <v>3</v>
      </c>
      <c r="D7">
        <v>1</v>
      </c>
      <c r="E7">
        <v>3</v>
      </c>
      <c r="F7">
        <v>3</v>
      </c>
      <c r="G7">
        <v>1</v>
      </c>
      <c r="H7">
        <v>1</v>
      </c>
      <c r="I7">
        <v>2</v>
      </c>
      <c r="J7">
        <v>1</v>
      </c>
      <c r="K7">
        <v>1</v>
      </c>
      <c r="L7">
        <v>3</v>
      </c>
      <c r="M7">
        <v>2</v>
      </c>
    </row>
    <row r="9" spans="1:13" x14ac:dyDescent="0.2">
      <c r="A9" t="s">
        <v>95</v>
      </c>
      <c r="B9">
        <v>100</v>
      </c>
      <c r="C9">
        <v>105</v>
      </c>
      <c r="D9">
        <v>95</v>
      </c>
      <c r="E9">
        <v>120</v>
      </c>
      <c r="F9">
        <v>110</v>
      </c>
      <c r="G9">
        <v>90</v>
      </c>
      <c r="H9">
        <v>115</v>
      </c>
      <c r="I9">
        <v>110</v>
      </c>
      <c r="J9">
        <v>95</v>
      </c>
      <c r="K9">
        <v>115</v>
      </c>
      <c r="L9">
        <v>100</v>
      </c>
      <c r="M9">
        <v>100</v>
      </c>
    </row>
    <row r="10" spans="1:13" x14ac:dyDescent="0.2">
      <c r="A10" t="s">
        <v>98</v>
      </c>
      <c r="B10">
        <v>2</v>
      </c>
      <c r="C10">
        <v>2</v>
      </c>
      <c r="D10">
        <v>2</v>
      </c>
      <c r="E10">
        <v>3</v>
      </c>
      <c r="F10">
        <v>3</v>
      </c>
      <c r="G10">
        <v>2</v>
      </c>
      <c r="H10">
        <v>2</v>
      </c>
      <c r="I10">
        <v>3</v>
      </c>
      <c r="J10">
        <v>2</v>
      </c>
      <c r="K10">
        <v>2</v>
      </c>
      <c r="L10">
        <v>1</v>
      </c>
      <c r="M10">
        <v>1</v>
      </c>
    </row>
    <row r="12" spans="1:13" x14ac:dyDescent="0.2">
      <c r="A12" t="s">
        <v>95</v>
      </c>
      <c r="B12">
        <v>110</v>
      </c>
      <c r="C12">
        <v>95</v>
      </c>
      <c r="D12">
        <v>100</v>
      </c>
      <c r="E12">
        <v>115</v>
      </c>
      <c r="F12">
        <v>110</v>
      </c>
      <c r="G12">
        <v>105</v>
      </c>
      <c r="H12">
        <v>120</v>
      </c>
      <c r="I12">
        <v>120</v>
      </c>
      <c r="J12">
        <v>95</v>
      </c>
      <c r="K12">
        <v>100</v>
      </c>
      <c r="L12">
        <v>100</v>
      </c>
      <c r="M12">
        <v>100</v>
      </c>
    </row>
    <row r="13" spans="1:13" x14ac:dyDescent="0.2">
      <c r="A13" t="s">
        <v>99</v>
      </c>
      <c r="B13">
        <v>3</v>
      </c>
      <c r="C13">
        <v>2</v>
      </c>
      <c r="D13">
        <v>1</v>
      </c>
      <c r="E13">
        <v>1</v>
      </c>
      <c r="F13">
        <v>3</v>
      </c>
      <c r="G13">
        <v>1</v>
      </c>
      <c r="H13">
        <v>3</v>
      </c>
      <c r="I13">
        <v>2</v>
      </c>
      <c r="J13">
        <v>1</v>
      </c>
      <c r="K13">
        <v>1</v>
      </c>
      <c r="L13">
        <v>2</v>
      </c>
      <c r="M13">
        <v>1</v>
      </c>
    </row>
    <row r="15" spans="1:13" x14ac:dyDescent="0.2">
      <c r="A15" s="65" t="s">
        <v>100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</row>
    <row r="16" spans="1:13" x14ac:dyDescent="0.2">
      <c r="A16" t="s">
        <v>101</v>
      </c>
      <c r="B16" s="50">
        <f>(B4*100/B3)</f>
        <v>3.6363636363636362</v>
      </c>
      <c r="C16" s="50">
        <f t="shared" ref="C16:M16" si="0">(C4*100/C3)</f>
        <v>2.1052631578947367</v>
      </c>
      <c r="D16" s="50">
        <f t="shared" si="0"/>
        <v>1.8181818181818181</v>
      </c>
      <c r="E16" s="50">
        <f t="shared" si="0"/>
        <v>0.86956521739130432</v>
      </c>
      <c r="F16" s="50">
        <f t="shared" si="0"/>
        <v>2.7272727272727271</v>
      </c>
      <c r="G16" s="50">
        <f t="shared" si="0"/>
        <v>2.3529411764705883</v>
      </c>
      <c r="H16" s="50">
        <f t="shared" si="0"/>
        <v>2.4</v>
      </c>
      <c r="I16" s="50">
        <f t="shared" si="0"/>
        <v>1.6666666666666667</v>
      </c>
      <c r="J16" s="50">
        <f t="shared" si="0"/>
        <v>0</v>
      </c>
      <c r="K16" s="50">
        <f t="shared" si="0"/>
        <v>1.7391304347826086</v>
      </c>
      <c r="L16" s="50">
        <f t="shared" si="0"/>
        <v>1</v>
      </c>
      <c r="M16" s="50">
        <f t="shared" si="0"/>
        <v>0.90909090909090906</v>
      </c>
    </row>
    <row r="17" spans="1:13" x14ac:dyDescent="0.2">
      <c r="A17" t="s">
        <v>102</v>
      </c>
      <c r="B17" s="50">
        <f>(B7*100/B6)</f>
        <v>1.0526315789473684</v>
      </c>
      <c r="C17" s="50">
        <f t="shared" ref="C17:M17" si="1">(C7*100/C6)</f>
        <v>2.6086956521739131</v>
      </c>
      <c r="D17" s="50">
        <f t="shared" si="1"/>
        <v>0.90909090909090906</v>
      </c>
      <c r="E17" s="50">
        <f t="shared" si="1"/>
        <v>3.1578947368421053</v>
      </c>
      <c r="F17" s="50">
        <f t="shared" si="1"/>
        <v>2.6086956521739131</v>
      </c>
      <c r="G17" s="50">
        <f t="shared" si="1"/>
        <v>1.25</v>
      </c>
      <c r="H17" s="50">
        <f t="shared" si="1"/>
        <v>0.83333333333333337</v>
      </c>
      <c r="I17" s="50">
        <f t="shared" si="1"/>
        <v>1.8181818181818181</v>
      </c>
      <c r="J17" s="50">
        <f t="shared" si="1"/>
        <v>0.90909090909090906</v>
      </c>
      <c r="K17" s="50">
        <f t="shared" si="1"/>
        <v>0.83333333333333337</v>
      </c>
      <c r="L17" s="50">
        <f t="shared" si="1"/>
        <v>2.7272727272727271</v>
      </c>
      <c r="M17" s="50">
        <f t="shared" si="1"/>
        <v>1.9047619047619047</v>
      </c>
    </row>
    <row r="18" spans="1:13" x14ac:dyDescent="0.2">
      <c r="A18" t="s">
        <v>103</v>
      </c>
      <c r="B18" s="50">
        <f>(B10*100/B9)</f>
        <v>2</v>
      </c>
      <c r="C18" s="50">
        <f t="shared" ref="C18:M18" si="2">(C10*100/C9)</f>
        <v>1.9047619047619047</v>
      </c>
      <c r="D18" s="50">
        <f t="shared" si="2"/>
        <v>2.1052631578947367</v>
      </c>
      <c r="E18" s="50">
        <f t="shared" si="2"/>
        <v>2.5</v>
      </c>
      <c r="F18" s="50">
        <f t="shared" si="2"/>
        <v>2.7272727272727271</v>
      </c>
      <c r="G18" s="50">
        <f t="shared" si="2"/>
        <v>2.2222222222222223</v>
      </c>
      <c r="H18" s="50">
        <f t="shared" si="2"/>
        <v>1.7391304347826086</v>
      </c>
      <c r="I18" s="50">
        <f t="shared" si="2"/>
        <v>2.7272727272727271</v>
      </c>
      <c r="J18" s="50">
        <f t="shared" si="2"/>
        <v>2.1052631578947367</v>
      </c>
      <c r="K18" s="50">
        <f t="shared" si="2"/>
        <v>1.7391304347826086</v>
      </c>
      <c r="L18" s="50">
        <f t="shared" si="2"/>
        <v>1</v>
      </c>
      <c r="M18" s="50">
        <f t="shared" si="2"/>
        <v>1</v>
      </c>
    </row>
    <row r="19" spans="1:13" x14ac:dyDescent="0.2">
      <c r="A19" t="s">
        <v>104</v>
      </c>
      <c r="B19" s="50">
        <f>(B13*100/B12)</f>
        <v>2.7272727272727271</v>
      </c>
      <c r="C19" s="50">
        <f t="shared" ref="C19:M19" si="3">(C13*100/C12)</f>
        <v>2.1052631578947367</v>
      </c>
      <c r="D19" s="50">
        <f t="shared" si="3"/>
        <v>1</v>
      </c>
      <c r="E19" s="50">
        <f t="shared" si="3"/>
        <v>0.86956521739130432</v>
      </c>
      <c r="F19" s="50">
        <f t="shared" si="3"/>
        <v>2.7272727272727271</v>
      </c>
      <c r="G19" s="50">
        <f t="shared" si="3"/>
        <v>0.95238095238095233</v>
      </c>
      <c r="H19" s="50">
        <f t="shared" si="3"/>
        <v>2.5</v>
      </c>
      <c r="I19" s="50">
        <f t="shared" si="3"/>
        <v>1.6666666666666667</v>
      </c>
      <c r="J19" s="50">
        <f t="shared" si="3"/>
        <v>1.0526315789473684</v>
      </c>
      <c r="K19" s="50">
        <f t="shared" si="3"/>
        <v>1</v>
      </c>
      <c r="L19" s="50">
        <f t="shared" si="3"/>
        <v>2</v>
      </c>
      <c r="M19" s="50">
        <f t="shared" si="3"/>
        <v>1</v>
      </c>
    </row>
    <row r="21" spans="1:13" x14ac:dyDescent="0.2">
      <c r="B21" s="50" t="s">
        <v>90</v>
      </c>
      <c r="C21" s="50" t="s">
        <v>105</v>
      </c>
      <c r="D21" s="50" t="s">
        <v>91</v>
      </c>
      <c r="E21" s="50" t="s">
        <v>106</v>
      </c>
      <c r="F21" s="50" t="s">
        <v>107</v>
      </c>
      <c r="G21" s="50" t="s">
        <v>108</v>
      </c>
    </row>
    <row r="22" spans="1:13" x14ac:dyDescent="0.2">
      <c r="A22" t="s">
        <v>101</v>
      </c>
      <c r="B22">
        <f>((B16+C16+F16+G16+J16+K16)/6)</f>
        <v>2.0934951887973829</v>
      </c>
      <c r="C22">
        <f>((D16+E16+H16+I16+L16+M16)/6)</f>
        <v>1.443917435221783</v>
      </c>
      <c r="D22">
        <f>STDEV(B16,C16,F16,G16,J16,K16)</f>
        <v>1.2130840205685263</v>
      </c>
      <c r="E22">
        <f>STDEV(D16,E16,H16,I16,L16,M16)</f>
        <v>0.61915547184992747</v>
      </c>
      <c r="F22" s="51">
        <f>((B3+C3+F3+G3+J3+K3)/3)</f>
        <v>203.33333333333334</v>
      </c>
      <c r="G22" s="51">
        <f>((D3+E3+H3+I3+L3+M3)/3)</f>
        <v>226.66666666666666</v>
      </c>
    </row>
    <row r="23" spans="1:13" x14ac:dyDescent="0.2">
      <c r="A23" t="s">
        <v>102</v>
      </c>
      <c r="B23">
        <f>((B17+C17+F17+G17+J17+K17)/6)</f>
        <v>1.5437411876199061</v>
      </c>
      <c r="C23">
        <f>((D17+E17+H17+I17+L17+M17)/6)</f>
        <v>1.8917559049137997</v>
      </c>
      <c r="D23">
        <f>STDEV(B17,C17,F17,G17,J17,K17)</f>
        <v>0.8370410804316426</v>
      </c>
      <c r="E23">
        <f>STDEV(D17,E17,H17,I17,L17,M17)</f>
        <v>0.93730112967803803</v>
      </c>
      <c r="F23" s="51">
        <f>((B6+C6+F6+G6+J6+K6)/3)</f>
        <v>211.66666666666666</v>
      </c>
      <c r="G23" s="51">
        <f>((D6+E6+H6+I6+L6+M6)/3)</f>
        <v>216.66666666666666</v>
      </c>
    </row>
    <row r="24" spans="1:13" x14ac:dyDescent="0.2">
      <c r="A24" t="s">
        <v>103</v>
      </c>
      <c r="B24">
        <f>((B18+C18+F18+G18+J18+K18)/6)</f>
        <v>2.1164417411556999</v>
      </c>
      <c r="C24">
        <f>((D18+E18+H18+I18+L18+M18)/6)</f>
        <v>1.8452777199916788</v>
      </c>
      <c r="D24">
        <f>STDEV(B18,C18,F18,G18,J18,K18)</f>
        <v>0.34209934774422879</v>
      </c>
      <c r="E24">
        <f>STDEV(D18,E18,H18,I18,L18,M18)</f>
        <v>0.73680729892089913</v>
      </c>
      <c r="F24">
        <f>((B9+C9+F9+G9+J9+K9)/3)</f>
        <v>205</v>
      </c>
      <c r="G24" s="51">
        <f>((D9+E9+H9+I9+L9+M9)/3)</f>
        <v>213.33333333333334</v>
      </c>
    </row>
    <row r="25" spans="1:13" x14ac:dyDescent="0.2">
      <c r="A25" t="s">
        <v>104</v>
      </c>
      <c r="B25">
        <f>((B19+C19+F19+G19+J19+K19)/6)</f>
        <v>1.7608035239614186</v>
      </c>
      <c r="C25">
        <f>((D19+E19+H19+I19+L19+M19)/6)</f>
        <v>1.5060386473429954</v>
      </c>
      <c r="D25">
        <f>STDEV(B19,C19,F19,G19,J19,K19)</f>
        <v>0.86263021525167294</v>
      </c>
      <c r="E25">
        <f>STDEV(D19,E19,H19,I19,L19,M19)</f>
        <v>0.65954635945174445</v>
      </c>
      <c r="F25" s="51">
        <f>((B12+C12+F12+G12+J12+K12)/3)</f>
        <v>205</v>
      </c>
      <c r="G25" s="51">
        <f>((D12+E12+H12+I12+L12+M12)/3)</f>
        <v>218.33333333333334</v>
      </c>
    </row>
    <row r="28" spans="1:13" x14ac:dyDescent="0.2">
      <c r="A28" t="s">
        <v>109</v>
      </c>
    </row>
    <row r="29" spans="1:13" x14ac:dyDescent="0.2">
      <c r="A29" t="s">
        <v>1</v>
      </c>
      <c r="B29" t="s">
        <v>2</v>
      </c>
      <c r="C29" t="s">
        <v>110</v>
      </c>
    </row>
    <row r="30" spans="1:13" x14ac:dyDescent="0.2">
      <c r="A30">
        <f>(B16+C16)/2</f>
        <v>2.8708133971291865</v>
      </c>
      <c r="B30">
        <f>(D16+E16)/2</f>
        <v>1.3438735177865613</v>
      </c>
      <c r="C30">
        <f>_xlfn.T.TEST(A30:A32,B30:B32,2,1)</f>
        <v>0.30164859059513605</v>
      </c>
    </row>
    <row r="31" spans="1:13" x14ac:dyDescent="0.2">
      <c r="A31">
        <f>(F16+G16)/2</f>
        <v>2.5401069518716577</v>
      </c>
      <c r="B31">
        <f>(H16+I16)/2</f>
        <v>2.0333333333333332</v>
      </c>
    </row>
    <row r="32" spans="1:13" x14ac:dyDescent="0.2">
      <c r="A32">
        <f>(J16+K16)/2</f>
        <v>0.86956521739130432</v>
      </c>
      <c r="B32">
        <f>(L16+M16)/2</f>
        <v>0.95454545454545459</v>
      </c>
    </row>
    <row r="34" spans="1:3" x14ac:dyDescent="0.2">
      <c r="A34" t="s">
        <v>111</v>
      </c>
    </row>
    <row r="35" spans="1:3" x14ac:dyDescent="0.2">
      <c r="A35" t="s">
        <v>1</v>
      </c>
      <c r="B35" t="s">
        <v>2</v>
      </c>
      <c r="C35" t="s">
        <v>110</v>
      </c>
    </row>
    <row r="36" spans="1:3" x14ac:dyDescent="0.2">
      <c r="A36">
        <f>(B7+C7)/2</f>
        <v>2</v>
      </c>
      <c r="B36">
        <f>(D7+E7)/2</f>
        <v>2</v>
      </c>
      <c r="C36">
        <f>_xlfn.T.TEST(A36:A38,B36:B38,2,1)</f>
        <v>0.63485162832988928</v>
      </c>
    </row>
    <row r="37" spans="1:3" x14ac:dyDescent="0.2">
      <c r="A37">
        <f>(F7+G7)/2</f>
        <v>2</v>
      </c>
      <c r="B37">
        <f>(H7+I7)/2</f>
        <v>1.5</v>
      </c>
    </row>
    <row r="38" spans="1:3" x14ac:dyDescent="0.2">
      <c r="A38">
        <f>(J7+K7)/2</f>
        <v>1</v>
      </c>
      <c r="B38">
        <f>(L7+M7)/2</f>
        <v>2.5</v>
      </c>
    </row>
    <row r="40" spans="1:3" x14ac:dyDescent="0.2">
      <c r="A40" t="s">
        <v>112</v>
      </c>
    </row>
    <row r="41" spans="1:3" x14ac:dyDescent="0.2">
      <c r="A41" t="s">
        <v>1</v>
      </c>
      <c r="B41" t="s">
        <v>2</v>
      </c>
      <c r="C41" t="s">
        <v>110</v>
      </c>
    </row>
    <row r="42" spans="1:3" x14ac:dyDescent="0.2">
      <c r="A42">
        <f>(B10+C10)/2</f>
        <v>2</v>
      </c>
      <c r="B42">
        <f>(D10+E10)/2</f>
        <v>2.5</v>
      </c>
      <c r="C42">
        <f>_xlfn.T.TEST(A42:A44,B42:B44,2,1)</f>
        <v>0.74180111025283935</v>
      </c>
    </row>
    <row r="43" spans="1:3" x14ac:dyDescent="0.2">
      <c r="A43">
        <f>(F10+G10)/2</f>
        <v>2.5</v>
      </c>
      <c r="B43">
        <f>(H10+I10)/2</f>
        <v>2.5</v>
      </c>
    </row>
    <row r="44" spans="1:3" x14ac:dyDescent="0.2">
      <c r="A44">
        <f>(J10+K10)/2</f>
        <v>2</v>
      </c>
      <c r="B44">
        <f>(L10+M10)/2</f>
        <v>1</v>
      </c>
    </row>
    <row r="46" spans="1:3" x14ac:dyDescent="0.2">
      <c r="A46" t="s">
        <v>113</v>
      </c>
    </row>
    <row r="47" spans="1:3" x14ac:dyDescent="0.2">
      <c r="A47" t="s">
        <v>1</v>
      </c>
      <c r="B47" t="s">
        <v>2</v>
      </c>
      <c r="C47" t="s">
        <v>110</v>
      </c>
    </row>
    <row r="48" spans="1:3" x14ac:dyDescent="0.2">
      <c r="A48">
        <f>(B13+C13)/2</f>
        <v>2.5</v>
      </c>
      <c r="B48">
        <f>(D13+E13)/2</f>
        <v>1</v>
      </c>
      <c r="C48">
        <f>_xlfn.T.TEST(A48:A50,B48:B50,2,1)</f>
        <v>0.8259223440443022</v>
      </c>
    </row>
    <row r="49" spans="1:2" x14ac:dyDescent="0.2">
      <c r="A49">
        <f>(F13+G13)/2</f>
        <v>2</v>
      </c>
      <c r="B49">
        <f>(H13+I13)/2</f>
        <v>2.5</v>
      </c>
    </row>
    <row r="50" spans="1:2" x14ac:dyDescent="0.2">
      <c r="A50">
        <f>(J13+K13)/2</f>
        <v>1</v>
      </c>
      <c r="B50">
        <f>(L13+M13)/2</f>
        <v>1.5</v>
      </c>
    </row>
  </sheetData>
  <mergeCells count="4">
    <mergeCell ref="B1:E1"/>
    <mergeCell ref="F1:I1"/>
    <mergeCell ref="J1:M1"/>
    <mergeCell ref="A15:M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459B8-9CA3-41D3-BFB7-64F3B43EFA0E}">
  <dimension ref="C1:G14"/>
  <sheetViews>
    <sheetView workbookViewId="0">
      <selection activeCell="M15" sqref="M15"/>
    </sheetView>
  </sheetViews>
  <sheetFormatPr baseColWidth="10" defaultColWidth="8.83203125" defaultRowHeight="15" x14ac:dyDescent="0.2"/>
  <cols>
    <col min="3" max="3" width="47.5" customWidth="1"/>
    <col min="6" max="6" width="17.6640625" customWidth="1"/>
  </cols>
  <sheetData>
    <row r="1" spans="3:7" x14ac:dyDescent="0.2">
      <c r="C1" s="30" t="s">
        <v>79</v>
      </c>
    </row>
    <row r="2" spans="3:7" x14ac:dyDescent="0.2">
      <c r="C2" s="1"/>
      <c r="D2" s="2"/>
      <c r="E2" s="2"/>
      <c r="F2" s="2"/>
      <c r="G2" s="3"/>
    </row>
    <row r="3" spans="3:7" x14ac:dyDescent="0.2">
      <c r="C3" s="18" t="s">
        <v>40</v>
      </c>
      <c r="D3" s="11"/>
      <c r="E3" s="25" t="s">
        <v>19</v>
      </c>
      <c r="F3" s="25" t="s">
        <v>4</v>
      </c>
      <c r="G3" s="26" t="s">
        <v>5</v>
      </c>
    </row>
    <row r="4" spans="3:7" x14ac:dyDescent="0.2">
      <c r="C4" s="18" t="s">
        <v>1</v>
      </c>
      <c r="D4" s="11" t="s">
        <v>76</v>
      </c>
      <c r="E4" s="11">
        <v>31.3</v>
      </c>
      <c r="F4" s="11">
        <v>23.5</v>
      </c>
      <c r="G4" s="15">
        <v>26.9</v>
      </c>
    </row>
    <row r="5" spans="3:7" x14ac:dyDescent="0.2">
      <c r="C5" s="14"/>
      <c r="D5" s="11" t="s">
        <v>77</v>
      </c>
      <c r="E5" s="11">
        <v>24.1</v>
      </c>
      <c r="F5" s="11">
        <v>33.9</v>
      </c>
      <c r="G5" s="15">
        <v>27.6</v>
      </c>
    </row>
    <row r="6" spans="3:7" x14ac:dyDescent="0.2">
      <c r="C6" s="14"/>
      <c r="D6" s="11"/>
      <c r="E6" s="11"/>
      <c r="F6" s="11"/>
      <c r="G6" s="15"/>
    </row>
    <row r="7" spans="3:7" x14ac:dyDescent="0.2">
      <c r="C7" s="18" t="s">
        <v>2</v>
      </c>
      <c r="D7" s="11" t="s">
        <v>76</v>
      </c>
      <c r="E7" s="11">
        <v>44.3</v>
      </c>
      <c r="F7" s="11">
        <v>76.599999999999994</v>
      </c>
      <c r="G7" s="15">
        <v>57</v>
      </c>
    </row>
    <row r="8" spans="3:7" x14ac:dyDescent="0.2">
      <c r="C8" s="18"/>
      <c r="D8" s="11" t="s">
        <v>77</v>
      </c>
      <c r="E8" s="32">
        <v>44.1</v>
      </c>
      <c r="F8" s="32">
        <v>46.6</v>
      </c>
      <c r="G8" s="47">
        <v>46.2</v>
      </c>
    </row>
    <row r="9" spans="3:7" x14ac:dyDescent="0.2">
      <c r="C9" s="18"/>
      <c r="D9" s="11"/>
      <c r="E9" s="11"/>
      <c r="F9" s="11"/>
      <c r="G9" s="15"/>
    </row>
    <row r="10" spans="3:7" x14ac:dyDescent="0.2">
      <c r="C10" s="14"/>
      <c r="D10" s="32"/>
      <c r="E10" s="32" t="s">
        <v>78</v>
      </c>
      <c r="F10" s="32" t="s">
        <v>75</v>
      </c>
      <c r="G10" s="15" t="s">
        <v>10</v>
      </c>
    </row>
    <row r="11" spans="3:7" x14ac:dyDescent="0.2">
      <c r="C11" s="18" t="s">
        <v>1</v>
      </c>
      <c r="D11" s="11" t="s">
        <v>76</v>
      </c>
      <c r="E11" s="11">
        <f>AVERAGE(E4:G4)</f>
        <v>27.233333333333331</v>
      </c>
      <c r="F11" s="11">
        <f>STDEV(E4:G4)</f>
        <v>3.9106691669500435</v>
      </c>
      <c r="G11" s="15">
        <v>0.82226212188178993</v>
      </c>
    </row>
    <row r="12" spans="3:7" x14ac:dyDescent="0.2">
      <c r="C12" s="14"/>
      <c r="D12" s="11" t="s">
        <v>77</v>
      </c>
      <c r="E12" s="11">
        <f>AVERAGE(E5:G5)</f>
        <v>28.533333333333331</v>
      </c>
      <c r="F12" s="11">
        <f>STDEV(E5:G5)</f>
        <v>4.9662192192183419</v>
      </c>
      <c r="G12" s="15"/>
    </row>
    <row r="13" spans="3:7" x14ac:dyDescent="0.2">
      <c r="C13" s="18" t="s">
        <v>2</v>
      </c>
      <c r="D13" s="11" t="s">
        <v>76</v>
      </c>
      <c r="E13" s="11">
        <f>AVERAGE(E7:G7)</f>
        <v>59.29999999999999</v>
      </c>
      <c r="F13" s="11">
        <f>STDEV(E7:G7)</f>
        <v>16.27236921901666</v>
      </c>
      <c r="G13" s="15">
        <v>0.25761175055505581</v>
      </c>
    </row>
    <row r="14" spans="3:7" x14ac:dyDescent="0.2">
      <c r="C14" s="4"/>
      <c r="D14" s="5" t="s">
        <v>77</v>
      </c>
      <c r="E14" s="5">
        <f>AVERAGE(E8:G8)</f>
        <v>45.633333333333333</v>
      </c>
      <c r="F14" s="5">
        <f>STDEV(E8:G8)</f>
        <v>1.3428824718989127</v>
      </c>
      <c r="G1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E50FA-2614-48B6-85CB-26FB06ABD704}">
  <dimension ref="C3:P27"/>
  <sheetViews>
    <sheetView workbookViewId="0">
      <selection activeCell="D26" sqref="D26"/>
    </sheetView>
  </sheetViews>
  <sheetFormatPr baseColWidth="10" defaultColWidth="8.83203125" defaultRowHeight="15" x14ac:dyDescent="0.2"/>
  <cols>
    <col min="3" max="3" width="11.83203125" customWidth="1"/>
    <col min="4" max="4" width="16.6640625" customWidth="1"/>
    <col min="5" max="5" width="23" customWidth="1"/>
    <col min="6" max="6" width="13.5" customWidth="1"/>
    <col min="9" max="9" width="15.5" customWidth="1"/>
    <col min="10" max="10" width="17.1640625" customWidth="1"/>
    <col min="11" max="11" width="18.5" customWidth="1"/>
    <col min="14" max="14" width="16.1640625" customWidth="1"/>
    <col min="15" max="15" width="17.33203125" customWidth="1"/>
    <col min="16" max="16" width="16.33203125" customWidth="1"/>
  </cols>
  <sheetData>
    <row r="3" spans="3:16" x14ac:dyDescent="0.2">
      <c r="C3" s="1"/>
      <c r="D3" s="53" t="s">
        <v>11</v>
      </c>
      <c r="E3" s="53"/>
      <c r="F3" s="54"/>
      <c r="H3" s="1"/>
      <c r="I3" s="53" t="s">
        <v>11</v>
      </c>
      <c r="J3" s="53"/>
      <c r="K3" s="54"/>
      <c r="M3" s="1"/>
      <c r="N3" s="53" t="s">
        <v>11</v>
      </c>
      <c r="O3" s="53"/>
      <c r="P3" s="54"/>
    </row>
    <row r="4" spans="3:16" x14ac:dyDescent="0.2">
      <c r="C4" s="14"/>
      <c r="D4" s="11"/>
      <c r="E4" s="11"/>
      <c r="F4" s="15"/>
      <c r="H4" s="14"/>
      <c r="I4" s="11"/>
      <c r="J4" s="11"/>
      <c r="K4" s="15"/>
      <c r="M4" s="14"/>
      <c r="N4" s="11"/>
      <c r="O4" s="11"/>
      <c r="P4" s="15"/>
    </row>
    <row r="5" spans="3:16" x14ac:dyDescent="0.2">
      <c r="C5" s="14"/>
      <c r="D5" s="55" t="s">
        <v>14</v>
      </c>
      <c r="E5" s="55"/>
      <c r="F5" s="56"/>
      <c r="H5" s="14"/>
      <c r="I5" s="55" t="s">
        <v>24</v>
      </c>
      <c r="J5" s="55"/>
      <c r="K5" s="56"/>
      <c r="M5" s="14"/>
      <c r="N5" s="55" t="s">
        <v>25</v>
      </c>
      <c r="O5" s="55"/>
      <c r="P5" s="56"/>
    </row>
    <row r="6" spans="3:16" x14ac:dyDescent="0.2">
      <c r="C6" s="14"/>
      <c r="D6" s="16" t="s">
        <v>19</v>
      </c>
      <c r="E6" s="16" t="s">
        <v>4</v>
      </c>
      <c r="F6" s="17" t="s">
        <v>5</v>
      </c>
      <c r="H6" s="14"/>
      <c r="I6" s="16" t="s">
        <v>19</v>
      </c>
      <c r="J6" s="16" t="s">
        <v>4</v>
      </c>
      <c r="K6" s="17" t="s">
        <v>5</v>
      </c>
      <c r="M6" s="14"/>
      <c r="N6" s="16" t="s">
        <v>19</v>
      </c>
      <c r="O6" s="16" t="s">
        <v>4</v>
      </c>
      <c r="P6" s="17" t="s">
        <v>5</v>
      </c>
    </row>
    <row r="7" spans="3:16" x14ac:dyDescent="0.2">
      <c r="C7" s="18" t="s">
        <v>17</v>
      </c>
      <c r="D7" s="11">
        <v>0.11043381405697561</v>
      </c>
      <c r="E7" s="11">
        <v>0.32463528401162045</v>
      </c>
      <c r="F7" s="15">
        <v>0.68288488691853089</v>
      </c>
      <c r="H7" s="18" t="s">
        <v>17</v>
      </c>
      <c r="I7" s="11">
        <v>0.59620639011581766</v>
      </c>
      <c r="J7" s="11">
        <v>0.29111912189697386</v>
      </c>
      <c r="K7" s="15">
        <v>0.56183887107259411</v>
      </c>
      <c r="M7" s="18" t="s">
        <v>17</v>
      </c>
      <c r="N7" s="11">
        <v>0</v>
      </c>
      <c r="O7" s="11">
        <v>0.36902181289709718</v>
      </c>
      <c r="P7" s="15">
        <v>0.39851499702595167</v>
      </c>
    </row>
    <row r="8" spans="3:16" x14ac:dyDescent="0.2">
      <c r="C8" s="18" t="s">
        <v>16</v>
      </c>
      <c r="D8" s="11">
        <v>0.23239480914166669</v>
      </c>
      <c r="E8" s="11">
        <v>0.25955480508866718</v>
      </c>
      <c r="F8" s="15">
        <v>0.62013346891536847</v>
      </c>
      <c r="H8" s="18" t="s">
        <v>16</v>
      </c>
      <c r="I8" s="11">
        <v>0.22968115802731673</v>
      </c>
      <c r="J8" s="11">
        <v>0.55524563868641108</v>
      </c>
      <c r="K8" s="15">
        <v>0.68475196317211373</v>
      </c>
      <c r="M8" s="18" t="s">
        <v>16</v>
      </c>
      <c r="N8" s="11">
        <v>0</v>
      </c>
      <c r="O8" s="11">
        <v>0.2345493380954092</v>
      </c>
      <c r="P8" s="15">
        <v>0.34632850808398324</v>
      </c>
    </row>
    <row r="9" spans="3:16" x14ac:dyDescent="0.2">
      <c r="C9" s="18" t="s">
        <v>15</v>
      </c>
      <c r="D9" s="11">
        <v>1.5185274362974914</v>
      </c>
      <c r="E9" s="11">
        <v>1.1373428078490888</v>
      </c>
      <c r="F9" s="15">
        <v>1.0943081492708659</v>
      </c>
      <c r="H9" s="18" t="s">
        <v>15</v>
      </c>
      <c r="I9" s="11">
        <v>1.167961782581852</v>
      </c>
      <c r="J9" s="11">
        <v>1.4686890907514818</v>
      </c>
      <c r="K9" s="15">
        <v>1.0765614270325836</v>
      </c>
      <c r="M9" s="18" t="s">
        <v>15</v>
      </c>
      <c r="N9" s="11">
        <v>0.50289578290373516</v>
      </c>
      <c r="O9" s="11">
        <v>0.77981887722682752</v>
      </c>
      <c r="P9" s="15">
        <v>0.69611610833587467</v>
      </c>
    </row>
    <row r="10" spans="3:16" x14ac:dyDescent="0.2">
      <c r="C10" s="18" t="s">
        <v>18</v>
      </c>
      <c r="D10" s="11">
        <v>0.99535298480111822</v>
      </c>
      <c r="E10" s="11">
        <v>1.523665986676018</v>
      </c>
      <c r="F10" s="15">
        <v>1.8065458982821361</v>
      </c>
      <c r="H10" s="18" t="s">
        <v>18</v>
      </c>
      <c r="I10" s="11">
        <v>1.370533640372358</v>
      </c>
      <c r="J10" s="11">
        <v>1.6533655275427772</v>
      </c>
      <c r="K10" s="15">
        <v>1.1154579504111208</v>
      </c>
      <c r="M10" s="18" t="s">
        <v>18</v>
      </c>
      <c r="N10" s="11">
        <v>0.97718221895986823</v>
      </c>
      <c r="O10" s="11">
        <v>1.246003203988248</v>
      </c>
      <c r="P10" s="15">
        <v>0.77847056112604618</v>
      </c>
    </row>
    <row r="11" spans="3:16" x14ac:dyDescent="0.2">
      <c r="C11" s="14"/>
      <c r="D11" s="11"/>
      <c r="E11" s="11"/>
      <c r="F11" s="15"/>
      <c r="H11" s="14"/>
      <c r="I11" s="11"/>
      <c r="J11" s="11"/>
      <c r="K11" s="15"/>
      <c r="M11" s="14"/>
      <c r="N11" s="11"/>
      <c r="O11" s="11"/>
      <c r="P11" s="15"/>
    </row>
    <row r="12" spans="3:16" x14ac:dyDescent="0.2">
      <c r="C12" s="14"/>
      <c r="D12" s="19" t="s">
        <v>0</v>
      </c>
      <c r="E12" s="19" t="s">
        <v>9</v>
      </c>
      <c r="F12" s="20"/>
      <c r="H12" s="14"/>
      <c r="I12" s="19" t="s">
        <v>0</v>
      </c>
      <c r="J12" s="19" t="s">
        <v>9</v>
      </c>
      <c r="K12" s="20"/>
      <c r="M12" s="14"/>
      <c r="N12" s="19" t="s">
        <v>0</v>
      </c>
      <c r="O12" s="19" t="s">
        <v>9</v>
      </c>
      <c r="P12" s="20"/>
    </row>
    <row r="13" spans="3:16" x14ac:dyDescent="0.2">
      <c r="C13" s="14" t="s">
        <v>17</v>
      </c>
      <c r="D13" s="11">
        <f>AVERAGE(D7:F7)</f>
        <v>0.3726513283290423</v>
      </c>
      <c r="E13" s="11">
        <f>STDEV(D7:F7)</f>
        <v>0.2892303806466498</v>
      </c>
      <c r="F13" s="15"/>
      <c r="H13" s="14" t="s">
        <v>17</v>
      </c>
      <c r="I13" s="11">
        <f>AVERAGE(I7:K7)</f>
        <v>0.48305479436179527</v>
      </c>
      <c r="J13" s="11">
        <f>STDEV(I7:K7)</f>
        <v>0.16710702667658497</v>
      </c>
      <c r="K13" s="15"/>
      <c r="M13" s="14" t="s">
        <v>17</v>
      </c>
      <c r="N13" s="11">
        <f>AVERAGE(N7:P7)</f>
        <v>0.25584560330768297</v>
      </c>
      <c r="O13" s="11">
        <f>STDEV(N7:P7)</f>
        <v>0.22205898208903604</v>
      </c>
      <c r="P13" s="15"/>
    </row>
    <row r="14" spans="3:16" x14ac:dyDescent="0.2">
      <c r="C14" s="14" t="s">
        <v>16</v>
      </c>
      <c r="D14" s="11">
        <f>AVERAGE(D8:F8)</f>
        <v>0.37069436104856751</v>
      </c>
      <c r="E14" s="11">
        <f>STDEV(D8:F8)</f>
        <v>0.21644703219263459</v>
      </c>
      <c r="F14" s="15"/>
      <c r="H14" s="14" t="s">
        <v>16</v>
      </c>
      <c r="I14" s="11">
        <f>AVERAGE(I8:K8)</f>
        <v>0.48989291996194712</v>
      </c>
      <c r="J14" s="11">
        <f>STDEV(I8:K8)</f>
        <v>0.23446874590719471</v>
      </c>
      <c r="K14" s="15"/>
      <c r="M14" s="14" t="s">
        <v>16</v>
      </c>
      <c r="N14" s="11">
        <f>AVERAGE(N8:P8)</f>
        <v>0.19362594872646413</v>
      </c>
      <c r="O14" s="11">
        <f>STDEV(N8:P8)</f>
        <v>0.17675378843465034</v>
      </c>
      <c r="P14" s="15"/>
    </row>
    <row r="15" spans="3:16" x14ac:dyDescent="0.2">
      <c r="C15" s="14" t="s">
        <v>15</v>
      </c>
      <c r="D15" s="11">
        <f>AVERAGE(D9:F9)</f>
        <v>1.2500594644724821</v>
      </c>
      <c r="E15" s="11">
        <f>STDEV(D9:F9)</f>
        <v>0.23349364955306939</v>
      </c>
      <c r="F15" s="15"/>
      <c r="H15" s="14" t="s">
        <v>15</v>
      </c>
      <c r="I15" s="11">
        <f>AVERAGE(I9:K9)</f>
        <v>1.2377374334553057</v>
      </c>
      <c r="J15" s="11">
        <f>STDEV(I9:K9)</f>
        <v>0.20516458577084118</v>
      </c>
      <c r="K15" s="15"/>
      <c r="M15" s="14" t="s">
        <v>15</v>
      </c>
      <c r="N15" s="11">
        <f>AVERAGE(N9:P9)</f>
        <v>0.65961025615547908</v>
      </c>
      <c r="O15" s="11">
        <f>STDEV(N9:P9)</f>
        <v>0.14202502587548335</v>
      </c>
      <c r="P15" s="15"/>
    </row>
    <row r="16" spans="3:16" x14ac:dyDescent="0.2">
      <c r="C16" s="14" t="s">
        <v>18</v>
      </c>
      <c r="D16" s="11">
        <f>AVERAGE(D10:F10)</f>
        <v>1.4418549565864243</v>
      </c>
      <c r="E16" s="11">
        <f>STDEV(D10:F10)</f>
        <v>0.41173810754373452</v>
      </c>
      <c r="F16" s="15"/>
      <c r="H16" s="14" t="s">
        <v>18</v>
      </c>
      <c r="I16" s="11">
        <f>AVERAGE(I10:K10)</f>
        <v>1.379785706108752</v>
      </c>
      <c r="J16" s="11">
        <f>STDEV(I10:K10)</f>
        <v>0.26907311445814291</v>
      </c>
      <c r="K16" s="15"/>
      <c r="M16" s="14" t="s">
        <v>18</v>
      </c>
      <c r="N16" s="11">
        <f>AVERAGE(N10:P10)</f>
        <v>1.0005519946913874</v>
      </c>
      <c r="O16" s="11">
        <f>STDEV(N10:P10)</f>
        <v>0.2346407953633271</v>
      </c>
      <c r="P16" s="15"/>
    </row>
    <row r="17" spans="3:16" x14ac:dyDescent="0.2">
      <c r="C17" s="14"/>
      <c r="D17" s="11"/>
      <c r="E17" s="11"/>
      <c r="F17" s="15"/>
      <c r="H17" s="14"/>
      <c r="I17" s="11"/>
      <c r="J17" s="11"/>
      <c r="K17" s="15"/>
      <c r="M17" s="14"/>
      <c r="N17" s="11"/>
      <c r="O17" s="11"/>
      <c r="P17" s="15"/>
    </row>
    <row r="18" spans="3:16" x14ac:dyDescent="0.2">
      <c r="C18" s="14"/>
      <c r="D18" s="21" t="s">
        <v>20</v>
      </c>
      <c r="E18" s="21" t="s">
        <v>21</v>
      </c>
      <c r="F18" s="15"/>
      <c r="H18" s="14"/>
      <c r="I18" s="21" t="s">
        <v>20</v>
      </c>
      <c r="J18" s="21" t="s">
        <v>21</v>
      </c>
      <c r="K18" s="15"/>
      <c r="M18" s="14"/>
      <c r="N18" s="21" t="s">
        <v>20</v>
      </c>
      <c r="O18" s="21" t="s">
        <v>21</v>
      </c>
      <c r="P18" s="15"/>
    </row>
    <row r="19" spans="3:16" x14ac:dyDescent="0.2">
      <c r="C19" s="18" t="s">
        <v>1</v>
      </c>
      <c r="D19" s="11">
        <f>AVERAGE(D13:D14)</f>
        <v>0.3716728446888049</v>
      </c>
      <c r="E19" s="11">
        <f>AVERAGE(E13:E14)</f>
        <v>0.25283870641964218</v>
      </c>
      <c r="F19" s="15"/>
      <c r="H19" s="18" t="s">
        <v>1</v>
      </c>
      <c r="I19" s="11">
        <f>AVERAGE(I13:I14)</f>
        <v>0.48647385716187119</v>
      </c>
      <c r="J19" s="11">
        <f>AVERAGE(J13:J14)</f>
        <v>0.20078788629188984</v>
      </c>
      <c r="K19" s="15"/>
      <c r="M19" s="18" t="s">
        <v>1</v>
      </c>
      <c r="N19" s="11">
        <f>AVERAGE(N13:N14)</f>
        <v>0.22473577601707356</v>
      </c>
      <c r="O19" s="11">
        <f>AVERAGE(O13:O14)</f>
        <v>0.19940638526184318</v>
      </c>
      <c r="P19" s="15"/>
    </row>
    <row r="20" spans="3:16" x14ac:dyDescent="0.2">
      <c r="C20" s="14"/>
      <c r="D20" s="21" t="s">
        <v>22</v>
      </c>
      <c r="E20" s="21" t="s">
        <v>21</v>
      </c>
      <c r="F20" s="15"/>
      <c r="H20" s="14"/>
      <c r="I20" s="21" t="s">
        <v>22</v>
      </c>
      <c r="J20" s="21" t="s">
        <v>21</v>
      </c>
      <c r="K20" s="15"/>
      <c r="M20" s="14"/>
      <c r="N20" s="21" t="s">
        <v>22</v>
      </c>
      <c r="O20" s="21" t="s">
        <v>21</v>
      </c>
      <c r="P20" s="15"/>
    </row>
    <row r="21" spans="3:16" x14ac:dyDescent="0.2">
      <c r="C21" s="18" t="s">
        <v>2</v>
      </c>
      <c r="D21" s="11">
        <f>AVERAGE(D15:D16)</f>
        <v>1.3459572105294533</v>
      </c>
      <c r="E21" s="11">
        <f>AVERAGE(E15:E16)</f>
        <v>0.32261587854840196</v>
      </c>
      <c r="F21" s="15"/>
      <c r="H21" s="18" t="s">
        <v>2</v>
      </c>
      <c r="I21" s="11">
        <f>AVERAGE(I15:I16)</f>
        <v>1.3087615697820287</v>
      </c>
      <c r="J21" s="11">
        <f>AVERAGE(J15:J16)</f>
        <v>0.23711885011449205</v>
      </c>
      <c r="K21" s="15"/>
      <c r="M21" s="18" t="s">
        <v>2</v>
      </c>
      <c r="N21" s="11">
        <f>AVERAGE(N15:N16)</f>
        <v>0.83008112542343326</v>
      </c>
      <c r="O21" s="11">
        <f>AVERAGE(O15:O16)</f>
        <v>0.18833291061940521</v>
      </c>
      <c r="P21" s="15"/>
    </row>
    <row r="22" spans="3:16" x14ac:dyDescent="0.2">
      <c r="C22" s="14"/>
      <c r="D22" s="11"/>
      <c r="E22" s="11"/>
      <c r="F22" s="15"/>
      <c r="H22" s="14"/>
      <c r="I22" s="11"/>
      <c r="J22" s="11"/>
      <c r="K22" s="15"/>
      <c r="M22" s="14"/>
      <c r="N22" s="11"/>
      <c r="O22" s="11"/>
      <c r="P22" s="15"/>
    </row>
    <row r="23" spans="3:16" x14ac:dyDescent="0.2">
      <c r="C23" s="14"/>
      <c r="D23" s="11"/>
      <c r="E23" s="11"/>
      <c r="F23" s="15"/>
      <c r="H23" s="14"/>
      <c r="I23" s="11"/>
      <c r="J23" s="11"/>
      <c r="K23" s="15"/>
      <c r="M23" s="14"/>
      <c r="N23" s="11"/>
      <c r="O23" s="11"/>
      <c r="P23" s="15"/>
    </row>
    <row r="24" spans="3:16" x14ac:dyDescent="0.2">
      <c r="C24" s="14"/>
      <c r="D24" s="21" t="s">
        <v>1</v>
      </c>
      <c r="E24" s="21" t="s">
        <v>2</v>
      </c>
      <c r="F24" s="22" t="s">
        <v>23</v>
      </c>
      <c r="H24" s="14"/>
      <c r="I24" s="21" t="s">
        <v>1</v>
      </c>
      <c r="J24" s="21" t="s">
        <v>2</v>
      </c>
      <c r="K24" s="22" t="s">
        <v>23</v>
      </c>
      <c r="M24" s="14"/>
      <c r="N24" s="21" t="s">
        <v>1</v>
      </c>
      <c r="O24" s="21" t="s">
        <v>2</v>
      </c>
      <c r="P24" s="22" t="s">
        <v>23</v>
      </c>
    </row>
    <row r="25" spans="3:16" x14ac:dyDescent="0.2">
      <c r="C25" s="14"/>
      <c r="D25" s="11">
        <f>AVERAGE(D7:D8)</f>
        <v>0.17141431159932113</v>
      </c>
      <c r="E25" s="11">
        <f>AVERAGE(D9:D10)</f>
        <v>1.2569402105493048</v>
      </c>
      <c r="F25" s="15">
        <f>TTEST(D25:D27,E25:E27,2,1)</f>
        <v>8.1926701480008086E-3</v>
      </c>
      <c r="H25" s="14"/>
      <c r="I25" s="11">
        <f>AVERAGE(I7:I8)</f>
        <v>0.41294377407156718</v>
      </c>
      <c r="J25" s="11">
        <f>AVERAGE(I9:I10)</f>
        <v>1.269247711477105</v>
      </c>
      <c r="K25" s="15">
        <f>TTEST(I25:I27,J25:J27,2,1)</f>
        <v>5.0800524141011716E-2</v>
      </c>
      <c r="M25" s="14"/>
      <c r="N25" s="11">
        <f>AVERAGE(N7:N8)</f>
        <v>0</v>
      </c>
      <c r="O25" s="11">
        <f>AVERAGE(N9:N10)</f>
        <v>0.74003900093180164</v>
      </c>
      <c r="P25" s="15">
        <f>TTEST(N25:N27,O25:O27,2,1)</f>
        <v>3.7430524580657043E-2</v>
      </c>
    </row>
    <row r="26" spans="3:16" x14ac:dyDescent="0.2">
      <c r="C26" s="14"/>
      <c r="D26" s="11">
        <f>AVERAGE(E7:E8)</f>
        <v>0.29209504455014379</v>
      </c>
      <c r="E26" s="11">
        <f>AVERAGE(E9:E10)</f>
        <v>1.3305043972625534</v>
      </c>
      <c r="F26" s="15"/>
      <c r="H26" s="14"/>
      <c r="I26" s="11">
        <f>AVERAGE(J7:J8)</f>
        <v>0.42318238029169247</v>
      </c>
      <c r="J26" s="11">
        <f>AVERAGE(J9:J10)</f>
        <v>1.5610273091471294</v>
      </c>
      <c r="K26" s="15"/>
      <c r="M26" s="14"/>
      <c r="N26" s="11">
        <f>AVERAGE(O7:O8)</f>
        <v>0.30178557549625318</v>
      </c>
      <c r="O26" s="11">
        <f>AVERAGE(O9:O10)</f>
        <v>1.0129110406075377</v>
      </c>
      <c r="P26" s="15"/>
    </row>
    <row r="27" spans="3:16" x14ac:dyDescent="0.2">
      <c r="C27" s="4"/>
      <c r="D27" s="5">
        <f>AVERAGE(F7:F8)</f>
        <v>0.65150917791694973</v>
      </c>
      <c r="E27" s="5">
        <f>AVERAGE(F9:F10)</f>
        <v>1.4504270237765011</v>
      </c>
      <c r="F27" s="6"/>
      <c r="H27" s="4"/>
      <c r="I27" s="5">
        <f>AVERAGE(K7:K8)</f>
        <v>0.62329541712235392</v>
      </c>
      <c r="J27" s="5">
        <f>AVERAGE(K9:K10)</f>
        <v>1.0960096887218522</v>
      </c>
      <c r="K27" s="6"/>
      <c r="M27" s="4"/>
      <c r="N27" s="5">
        <f>AVERAGE(P7:P8)</f>
        <v>0.37242175255496746</v>
      </c>
      <c r="O27" s="5">
        <f>AVERAGE(P9:P10)</f>
        <v>0.73729333473096048</v>
      </c>
      <c r="P27" s="6"/>
    </row>
  </sheetData>
  <mergeCells count="6">
    <mergeCell ref="D3:F3"/>
    <mergeCell ref="D5:F5"/>
    <mergeCell ref="I3:K3"/>
    <mergeCell ref="I5:K5"/>
    <mergeCell ref="N3:P3"/>
    <mergeCell ref="N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56795-3179-461A-A8BF-7781C6C89174}">
  <dimension ref="C5:N27"/>
  <sheetViews>
    <sheetView topLeftCell="A3" workbookViewId="0">
      <selection activeCell="N26" sqref="N26"/>
    </sheetView>
  </sheetViews>
  <sheetFormatPr baseColWidth="10" defaultColWidth="8.83203125" defaultRowHeight="15" x14ac:dyDescent="0.2"/>
  <cols>
    <col min="4" max="4" width="14.5" customWidth="1"/>
    <col min="5" max="5" width="16.5" customWidth="1"/>
    <col min="6" max="6" width="23.5" customWidth="1"/>
    <col min="7" max="7" width="15.5" customWidth="1"/>
    <col min="10" max="10" width="22.5" customWidth="1"/>
    <col min="11" max="11" width="15" customWidth="1"/>
    <col min="12" max="12" width="22.1640625" customWidth="1"/>
    <col min="13" max="13" width="21.5" customWidth="1"/>
    <col min="14" max="14" width="29" customWidth="1"/>
    <col min="16" max="16" width="15.83203125" customWidth="1"/>
  </cols>
  <sheetData>
    <row r="5" spans="3:14" x14ac:dyDescent="0.2">
      <c r="E5" s="52" t="s">
        <v>27</v>
      </c>
      <c r="F5" s="52"/>
      <c r="G5" s="52"/>
      <c r="L5" s="52" t="s">
        <v>28</v>
      </c>
      <c r="M5" s="52"/>
      <c r="N5" s="52"/>
    </row>
    <row r="6" spans="3:14" x14ac:dyDescent="0.2">
      <c r="E6" s="10" t="s">
        <v>3</v>
      </c>
      <c r="F6" s="10" t="s">
        <v>4</v>
      </c>
      <c r="G6" s="10" t="s">
        <v>5</v>
      </c>
      <c r="L6" s="10" t="s">
        <v>3</v>
      </c>
      <c r="M6" s="10" t="s">
        <v>4</v>
      </c>
      <c r="N6" s="10" t="s">
        <v>5</v>
      </c>
    </row>
    <row r="7" spans="3:14" x14ac:dyDescent="0.2">
      <c r="C7" s="1" t="s">
        <v>26</v>
      </c>
      <c r="D7" s="2" t="s">
        <v>1</v>
      </c>
      <c r="E7" s="2">
        <v>1.5516440332996269</v>
      </c>
      <c r="F7" s="2">
        <v>0.99688475842458713</v>
      </c>
      <c r="G7" s="3">
        <v>1.251696835705757</v>
      </c>
      <c r="J7" s="1" t="s">
        <v>26</v>
      </c>
      <c r="K7" s="2" t="s">
        <v>1</v>
      </c>
      <c r="L7" s="2">
        <v>0.95198632406172035</v>
      </c>
      <c r="M7" s="2">
        <v>1.2861361894987247</v>
      </c>
      <c r="N7" s="3">
        <v>1.082546196</v>
      </c>
    </row>
    <row r="8" spans="3:14" x14ac:dyDescent="0.2">
      <c r="C8" s="4"/>
      <c r="D8" s="5" t="s">
        <v>2</v>
      </c>
      <c r="E8" s="5">
        <v>1.3423637005045586</v>
      </c>
      <c r="F8" s="5">
        <v>1.308708916432946</v>
      </c>
      <c r="G8" s="6">
        <v>1.3295847510000001</v>
      </c>
      <c r="J8" s="4"/>
      <c r="K8" s="5" t="s">
        <v>2</v>
      </c>
      <c r="L8" s="5">
        <v>1.4028228415522956</v>
      </c>
      <c r="M8" s="5">
        <v>1.040217026853232</v>
      </c>
      <c r="N8" s="6">
        <v>1.203216541</v>
      </c>
    </row>
    <row r="9" spans="3:14" x14ac:dyDescent="0.2">
      <c r="C9" s="1" t="s">
        <v>6</v>
      </c>
      <c r="D9" s="2" t="s">
        <v>1</v>
      </c>
      <c r="E9" s="2">
        <v>0.91340187789865479</v>
      </c>
      <c r="F9" s="2">
        <v>1.1703383046190721</v>
      </c>
      <c r="G9" s="3">
        <v>0.99875142299999997</v>
      </c>
      <c r="J9" s="1" t="s">
        <v>6</v>
      </c>
      <c r="K9" s="2" t="s">
        <v>1</v>
      </c>
      <c r="L9" s="2">
        <v>0.6981998443105597</v>
      </c>
      <c r="M9" s="2">
        <v>0.9355643756225781</v>
      </c>
      <c r="N9" s="3">
        <v>0.80215784800000001</v>
      </c>
    </row>
    <row r="10" spans="3:14" x14ac:dyDescent="0.2">
      <c r="C10" s="4"/>
      <c r="D10" s="5" t="s">
        <v>2</v>
      </c>
      <c r="E10" s="5">
        <v>1.1110198450437272</v>
      </c>
      <c r="F10" s="5">
        <v>1.5376479339211306</v>
      </c>
      <c r="G10" s="6">
        <v>1.330081471</v>
      </c>
      <c r="J10" s="4"/>
      <c r="K10" s="5" t="s">
        <v>2</v>
      </c>
      <c r="L10" s="5">
        <v>1.1858361107051774</v>
      </c>
      <c r="M10" s="5">
        <v>0.36093041248519481</v>
      </c>
      <c r="N10" s="6">
        <v>0.75854121500000005</v>
      </c>
    </row>
    <row r="11" spans="3:14" x14ac:dyDescent="0.2">
      <c r="C11" s="1" t="s">
        <v>8</v>
      </c>
      <c r="D11" s="2" t="s">
        <v>1</v>
      </c>
      <c r="E11" s="2">
        <v>0.60098102472260018</v>
      </c>
      <c r="F11" s="2">
        <v>0.69484246003310501</v>
      </c>
      <c r="G11" s="3">
        <v>0.62351478400000004</v>
      </c>
      <c r="J11" s="1" t="s">
        <v>8</v>
      </c>
      <c r="K11" s="2" t="s">
        <v>1</v>
      </c>
      <c r="L11" s="2">
        <v>0.87119231739926895</v>
      </c>
      <c r="M11" s="2">
        <v>0.84370474414797081</v>
      </c>
      <c r="N11" s="3">
        <v>0.84526231399999996</v>
      </c>
    </row>
    <row r="12" spans="3:14" x14ac:dyDescent="0.2">
      <c r="C12" s="4"/>
      <c r="D12" s="5" t="s">
        <v>2</v>
      </c>
      <c r="E12" s="5">
        <v>0.96415414471084004</v>
      </c>
      <c r="F12" s="5">
        <v>1.131792747103368</v>
      </c>
      <c r="G12" s="6">
        <v>0.99874512400000004</v>
      </c>
      <c r="J12" s="4"/>
      <c r="K12" s="5" t="s">
        <v>2</v>
      </c>
      <c r="L12" s="5">
        <v>1.0093652171009797</v>
      </c>
      <c r="M12" s="5">
        <v>0.82247407404947404</v>
      </c>
      <c r="N12" s="6">
        <v>0.90654124700000005</v>
      </c>
    </row>
    <row r="13" spans="3:14" ht="16" x14ac:dyDescent="0.2">
      <c r="C13" s="7" t="s">
        <v>7</v>
      </c>
      <c r="D13" s="2" t="s">
        <v>1</v>
      </c>
      <c r="E13" s="2">
        <v>0.18170094867612704</v>
      </c>
      <c r="F13" s="2">
        <v>0.33986952446485508</v>
      </c>
      <c r="G13" s="3">
        <v>0.21325476500000001</v>
      </c>
      <c r="J13" s="7" t="s">
        <v>7</v>
      </c>
      <c r="K13" s="2" t="s">
        <v>1</v>
      </c>
      <c r="L13" s="2">
        <v>0.48951028221598475</v>
      </c>
      <c r="M13" s="2">
        <v>0.48128959202620941</v>
      </c>
      <c r="N13" s="3">
        <v>0.48465213099999999</v>
      </c>
    </row>
    <row r="14" spans="3:14" ht="16" x14ac:dyDescent="0.2">
      <c r="C14" s="8"/>
      <c r="D14" s="5" t="s">
        <v>2</v>
      </c>
      <c r="E14" s="5">
        <v>0.6434932758019245</v>
      </c>
      <c r="F14" s="5">
        <v>0.88379670641363484</v>
      </c>
      <c r="G14" s="6">
        <v>0.74581965299999997</v>
      </c>
      <c r="J14" s="8"/>
      <c r="K14" s="5" t="s">
        <v>2</v>
      </c>
      <c r="L14" s="5">
        <v>0.91083485305042511</v>
      </c>
      <c r="M14" s="5">
        <v>0.73861629333282064</v>
      </c>
      <c r="N14" s="6">
        <v>0.81452184699999997</v>
      </c>
    </row>
    <row r="16" spans="3:14" x14ac:dyDescent="0.2">
      <c r="E16" s="9" t="s">
        <v>0</v>
      </c>
      <c r="F16" s="9" t="s">
        <v>9</v>
      </c>
      <c r="G16" s="9" t="s">
        <v>10</v>
      </c>
      <c r="L16" s="9" t="s">
        <v>0</v>
      </c>
      <c r="M16" s="9" t="s">
        <v>9</v>
      </c>
      <c r="N16" s="9" t="s">
        <v>10</v>
      </c>
    </row>
    <row r="17" spans="3:14" x14ac:dyDescent="0.2">
      <c r="C17" s="1" t="s">
        <v>26</v>
      </c>
      <c r="D17" s="2" t="s">
        <v>1</v>
      </c>
      <c r="E17" s="2">
        <f>AVERAGE(E7:G7)</f>
        <v>1.2667418758099902</v>
      </c>
      <c r="F17" s="2">
        <f>STDEV(E7:G7)</f>
        <v>0.27768548429612466</v>
      </c>
      <c r="G17" s="3">
        <v>0.72838902327603994</v>
      </c>
      <c r="J17" s="1" t="s">
        <v>26</v>
      </c>
      <c r="K17" s="2" t="s">
        <v>1</v>
      </c>
      <c r="L17" s="2">
        <f>AVERAGE(L7:N7)</f>
        <v>1.1068895698534817</v>
      </c>
      <c r="M17" s="2">
        <f>STDEV(L7:N7)</f>
        <v>0.16839977146902513</v>
      </c>
      <c r="N17" s="3">
        <v>0.64366565918159013</v>
      </c>
    </row>
    <row r="18" spans="3:14" x14ac:dyDescent="0.2">
      <c r="C18" s="4"/>
      <c r="D18" s="5" t="s">
        <v>2</v>
      </c>
      <c r="E18" s="5">
        <f>AVERAGE(E8:G8)</f>
        <v>1.3268857893125017</v>
      </c>
      <c r="F18" s="5">
        <f>STDEV(E8:G8)</f>
        <v>1.6988949890139059E-2</v>
      </c>
      <c r="G18" s="6"/>
      <c r="J18" s="4"/>
      <c r="K18" s="5" t="s">
        <v>2</v>
      </c>
      <c r="L18" s="5">
        <f>AVERAGE(L8:N8)</f>
        <v>1.2154188031351758</v>
      </c>
      <c r="M18" s="5">
        <f>STDEV(L8:N8)</f>
        <v>0.18161061536789311</v>
      </c>
      <c r="N18" s="6"/>
    </row>
    <row r="20" spans="3:14" x14ac:dyDescent="0.2">
      <c r="C20" s="1" t="s">
        <v>6</v>
      </c>
      <c r="D20" s="2" t="s">
        <v>1</v>
      </c>
      <c r="E20" s="2">
        <f>AVERAGE(E9:G9)</f>
        <v>1.0274972018392423</v>
      </c>
      <c r="F20" s="2">
        <f>STDEV(E9:G9)</f>
        <v>0.13085802113271383</v>
      </c>
      <c r="G20" s="3">
        <v>2.8584096268816611E-2</v>
      </c>
      <c r="J20" s="1" t="s">
        <v>6</v>
      </c>
      <c r="K20" s="2" t="s">
        <v>1</v>
      </c>
      <c r="L20" s="2">
        <f>AVERAGE(L9:N9)</f>
        <v>0.81197402264437935</v>
      </c>
      <c r="M20" s="2">
        <f>STDEV(L9:N9)</f>
        <v>0.11898633595808446</v>
      </c>
      <c r="N20" s="3">
        <v>0.90010758860813578</v>
      </c>
    </row>
    <row r="21" spans="3:14" x14ac:dyDescent="0.2">
      <c r="C21" s="4"/>
      <c r="D21" s="5" t="s">
        <v>2</v>
      </c>
      <c r="E21" s="5">
        <f>AVERAGE(E10:G10)</f>
        <v>1.3262497499882857</v>
      </c>
      <c r="F21" s="5">
        <f>STDEV(E10:G10)</f>
        <v>0.21333985356522384</v>
      </c>
      <c r="G21" s="6"/>
      <c r="J21" s="4"/>
      <c r="K21" s="5" t="s">
        <v>2</v>
      </c>
      <c r="L21" s="5">
        <f>AVERAGE(L10:N10)</f>
        <v>0.76843591273012413</v>
      </c>
      <c r="M21" s="5">
        <f>STDEV(L10:N10)</f>
        <v>0.412541854266118</v>
      </c>
      <c r="N21" s="6"/>
    </row>
    <row r="23" spans="3:14" x14ac:dyDescent="0.2">
      <c r="C23" s="1" t="s">
        <v>8</v>
      </c>
      <c r="D23" s="2" t="s">
        <v>1</v>
      </c>
      <c r="E23" s="2">
        <f>AVERAGE(E11:G11)</f>
        <v>0.63977942291856849</v>
      </c>
      <c r="F23" s="2">
        <f>STDEV(E11:G11)</f>
        <v>4.8998939978336035E-2</v>
      </c>
      <c r="G23" s="3">
        <v>3.3841531886009469E-3</v>
      </c>
      <c r="J23" s="1" t="s">
        <v>8</v>
      </c>
      <c r="K23" s="2" t="s">
        <v>1</v>
      </c>
      <c r="L23" s="2">
        <f>AVERAGE(L11:N11)</f>
        <v>0.85338645851574668</v>
      </c>
      <c r="M23" s="2">
        <f>STDEV(L11:N11)</f>
        <v>1.5439979400760934E-2</v>
      </c>
      <c r="N23" s="3">
        <v>0.32587092228612247</v>
      </c>
    </row>
    <row r="24" spans="3:14" x14ac:dyDescent="0.2">
      <c r="C24" s="4"/>
      <c r="D24" s="5" t="s">
        <v>2</v>
      </c>
      <c r="E24" s="5">
        <f>AVERAGE(E12:G12)</f>
        <v>1.0315640052714026</v>
      </c>
      <c r="F24" s="5">
        <f>STDEV(E12:G12)</f>
        <v>8.8506974182602324E-2</v>
      </c>
      <c r="G24" s="6"/>
      <c r="J24" s="4"/>
      <c r="K24" s="5" t="s">
        <v>2</v>
      </c>
      <c r="L24" s="5">
        <f>AVERAGE(L12:N12)</f>
        <v>0.91279351271681797</v>
      </c>
      <c r="M24" s="5">
        <f>STDEV(L12:N12)</f>
        <v>9.3602312779759139E-2</v>
      </c>
      <c r="N24" s="6"/>
    </row>
    <row r="25" spans="3:14" ht="16" x14ac:dyDescent="0.2">
      <c r="C25" s="12"/>
      <c r="D25" s="11"/>
      <c r="J25" s="12"/>
      <c r="K25" s="11"/>
    </row>
    <row r="26" spans="3:14" ht="16" x14ac:dyDescent="0.2">
      <c r="C26" s="7" t="s">
        <v>7</v>
      </c>
      <c r="D26" s="2" t="s">
        <v>1</v>
      </c>
      <c r="E26" s="2">
        <f>AVERAGE(E13:G13)</f>
        <v>0.24494174604699404</v>
      </c>
      <c r="F26" s="2">
        <f>STDEV(E13:G13)</f>
        <v>8.3710054161152445E-2</v>
      </c>
      <c r="G26" s="3">
        <v>2.5016526155762493E-3</v>
      </c>
      <c r="J26" s="7" t="s">
        <v>7</v>
      </c>
      <c r="K26" s="2" t="s">
        <v>1</v>
      </c>
      <c r="L26" s="2">
        <f>AVERAGE(L13:N13)</f>
        <v>0.48515066841406473</v>
      </c>
      <c r="M26" s="2">
        <f>STDEV(L13:N13)</f>
        <v>4.1329579557483863E-3</v>
      </c>
      <c r="N26" s="3">
        <v>1.934385649138463E-2</v>
      </c>
    </row>
    <row r="27" spans="3:14" ht="16" x14ac:dyDescent="0.2">
      <c r="C27" s="8"/>
      <c r="D27" s="5" t="s">
        <v>2</v>
      </c>
      <c r="E27" s="5">
        <f>AVERAGE(E14:G14)</f>
        <v>0.75770321173851973</v>
      </c>
      <c r="F27" s="5">
        <f>STDEV(E14:G14)</f>
        <v>0.1205916618890313</v>
      </c>
      <c r="G27" s="6"/>
      <c r="J27" s="8"/>
      <c r="K27" s="5" t="s">
        <v>2</v>
      </c>
      <c r="L27" s="5">
        <f>AVERAGE(L14:N14)</f>
        <v>0.82132433112774861</v>
      </c>
      <c r="M27" s="5">
        <f>STDEV(L14:N14)</f>
        <v>8.6310563782961855E-2</v>
      </c>
      <c r="N27" s="6"/>
    </row>
  </sheetData>
  <mergeCells count="2">
    <mergeCell ref="E5:G5"/>
    <mergeCell ref="L5:N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02E94-3207-47B1-BD33-41E633B1FEF7}">
  <dimension ref="B3:M32"/>
  <sheetViews>
    <sheetView topLeftCell="B4" workbookViewId="0">
      <selection activeCell="K31" sqref="K31"/>
    </sheetView>
  </sheetViews>
  <sheetFormatPr baseColWidth="10" defaultColWidth="8.83203125" defaultRowHeight="15" x14ac:dyDescent="0.2"/>
  <cols>
    <col min="2" max="2" width="28.5" customWidth="1"/>
    <col min="3" max="3" width="13.6640625" customWidth="1"/>
    <col min="4" max="4" width="19.5" customWidth="1"/>
    <col min="5" max="5" width="16.33203125" customWidth="1"/>
    <col min="7" max="7" width="43.1640625" customWidth="1"/>
    <col min="8" max="8" width="13.5" customWidth="1"/>
    <col min="9" max="9" width="15" customWidth="1"/>
    <col min="10" max="10" width="14.33203125" customWidth="1"/>
  </cols>
  <sheetData>
    <row r="3" spans="2:13" x14ac:dyDescent="0.2">
      <c r="B3" t="s">
        <v>1</v>
      </c>
      <c r="C3" t="s">
        <v>31</v>
      </c>
      <c r="G3" t="s">
        <v>1</v>
      </c>
      <c r="H3" t="s">
        <v>37</v>
      </c>
    </row>
    <row r="4" spans="2:13" x14ac:dyDescent="0.2">
      <c r="B4" t="s">
        <v>2</v>
      </c>
      <c r="C4" t="s">
        <v>32</v>
      </c>
      <c r="G4" t="s">
        <v>36</v>
      </c>
      <c r="H4" t="s">
        <v>38</v>
      </c>
    </row>
    <row r="5" spans="2:13" x14ac:dyDescent="0.2">
      <c r="H5" s="13"/>
    </row>
    <row r="6" spans="2:13" x14ac:dyDescent="0.2">
      <c r="F6" s="23"/>
    </row>
    <row r="7" spans="2:13" x14ac:dyDescent="0.2">
      <c r="B7" s="29" t="s">
        <v>33</v>
      </c>
      <c r="C7" s="2"/>
      <c r="D7" s="2"/>
      <c r="E7" s="3"/>
      <c r="G7" s="29" t="s">
        <v>35</v>
      </c>
      <c r="H7" s="2"/>
      <c r="I7" s="2"/>
      <c r="J7" s="3"/>
    </row>
    <row r="8" spans="2:13" x14ac:dyDescent="0.2">
      <c r="B8" s="18" t="s">
        <v>40</v>
      </c>
      <c r="C8" s="25" t="s">
        <v>19</v>
      </c>
      <c r="D8" s="25" t="s">
        <v>4</v>
      </c>
      <c r="E8" s="26" t="s">
        <v>5</v>
      </c>
      <c r="G8" s="18" t="s">
        <v>40</v>
      </c>
      <c r="H8" s="25" t="s">
        <v>19</v>
      </c>
      <c r="I8" s="25" t="s">
        <v>4</v>
      </c>
      <c r="J8" s="26" t="s">
        <v>5</v>
      </c>
    </row>
    <row r="9" spans="2:13" x14ac:dyDescent="0.2">
      <c r="B9" s="18" t="s">
        <v>1</v>
      </c>
      <c r="C9" s="11">
        <v>18.3</v>
      </c>
      <c r="D9" s="11">
        <v>22.9</v>
      </c>
      <c r="E9" s="15">
        <v>24</v>
      </c>
      <c r="G9" s="18" t="s">
        <v>1</v>
      </c>
      <c r="H9" s="11">
        <v>15.1</v>
      </c>
      <c r="I9" s="32">
        <v>16.899999999999999</v>
      </c>
      <c r="J9" s="15">
        <v>18.3</v>
      </c>
    </row>
    <row r="10" spans="2:13" x14ac:dyDescent="0.2">
      <c r="B10" s="18" t="s">
        <v>2</v>
      </c>
      <c r="C10" s="11">
        <v>39.6</v>
      </c>
      <c r="D10" s="11">
        <v>57.9</v>
      </c>
      <c r="E10" s="15">
        <v>57.6</v>
      </c>
      <c r="G10" s="18" t="s">
        <v>36</v>
      </c>
      <c r="H10" s="11">
        <v>51.3</v>
      </c>
      <c r="I10" s="32">
        <v>48.7</v>
      </c>
      <c r="J10" s="15">
        <v>50.4</v>
      </c>
    </row>
    <row r="11" spans="2:13" x14ac:dyDescent="0.2">
      <c r="B11" s="14"/>
      <c r="C11" s="11"/>
      <c r="D11" s="11"/>
      <c r="E11" s="15"/>
      <c r="G11" s="14"/>
      <c r="H11" s="11"/>
      <c r="I11" s="11"/>
      <c r="J11" s="15"/>
    </row>
    <row r="12" spans="2:13" x14ac:dyDescent="0.2">
      <c r="B12" s="18"/>
      <c r="C12" s="11" t="s">
        <v>0</v>
      </c>
      <c r="D12" s="11" t="s">
        <v>30</v>
      </c>
      <c r="E12" s="15" t="s">
        <v>10</v>
      </c>
      <c r="G12" s="18"/>
      <c r="H12" s="11" t="s">
        <v>0</v>
      </c>
      <c r="I12" s="11" t="s">
        <v>30</v>
      </c>
      <c r="J12" s="15" t="s">
        <v>10</v>
      </c>
      <c r="L12" s="13"/>
      <c r="M12" s="13"/>
    </row>
    <row r="13" spans="2:13" x14ac:dyDescent="0.2">
      <c r="B13" s="18" t="s">
        <v>1</v>
      </c>
      <c r="C13" s="11">
        <f>AVERAGE(C9:E9)</f>
        <v>21.733333333333334</v>
      </c>
      <c r="D13" s="11">
        <f>STDEV(C9:E9)</f>
        <v>3.0237945256470913</v>
      </c>
      <c r="E13" s="15">
        <v>8.914716012617379E-3</v>
      </c>
      <c r="F13" s="23"/>
      <c r="G13" s="18" t="s">
        <v>1</v>
      </c>
      <c r="H13" s="11">
        <f>AVERAGE(H9:J9)</f>
        <v>16.766666666666666</v>
      </c>
      <c r="I13" s="11">
        <f>STDEV(H9:J9)</f>
        <v>1.6041612554021292</v>
      </c>
      <c r="J13" s="15">
        <v>9.9362336153075927E-6</v>
      </c>
    </row>
    <row r="14" spans="2:13" x14ac:dyDescent="0.2">
      <c r="B14" s="18" t="s">
        <v>2</v>
      </c>
      <c r="C14" s="11">
        <f>AVERAGE(C10:E10)</f>
        <v>51.699999999999996</v>
      </c>
      <c r="D14" s="11">
        <f>STDEV(C10:E10)</f>
        <v>10.479980916013176</v>
      </c>
      <c r="E14" s="15"/>
      <c r="F14" s="23"/>
      <c r="G14" s="18" t="s">
        <v>36</v>
      </c>
      <c r="H14" s="11">
        <f>AVERAGE(H10:J10)</f>
        <v>50.133333333333333</v>
      </c>
      <c r="I14" s="11">
        <f>STDEV(H10:J10)</f>
        <v>1.3203534880225545</v>
      </c>
      <c r="J14" s="15"/>
    </row>
    <row r="15" spans="2:13" x14ac:dyDescent="0.2">
      <c r="B15" s="4"/>
      <c r="C15" s="27"/>
      <c r="D15" s="27"/>
      <c r="E15" s="28"/>
      <c r="F15" s="23"/>
      <c r="G15" s="4"/>
      <c r="H15" s="27"/>
      <c r="I15" s="27"/>
      <c r="J15" s="28"/>
    </row>
    <row r="16" spans="2:13" x14ac:dyDescent="0.2">
      <c r="F16" s="23"/>
      <c r="G16" s="23"/>
    </row>
    <row r="17" spans="2:10" x14ac:dyDescent="0.2">
      <c r="B17" s="29" t="s">
        <v>34</v>
      </c>
      <c r="C17" s="2"/>
      <c r="D17" s="2"/>
      <c r="E17" s="3"/>
      <c r="F17" s="23"/>
      <c r="G17" s="29" t="s">
        <v>39</v>
      </c>
      <c r="H17" s="2"/>
      <c r="I17" s="2"/>
      <c r="J17" s="3"/>
    </row>
    <row r="18" spans="2:10" x14ac:dyDescent="0.2">
      <c r="B18" s="18" t="s">
        <v>41</v>
      </c>
      <c r="C18" s="25" t="s">
        <v>19</v>
      </c>
      <c r="D18" s="25" t="s">
        <v>4</v>
      </c>
      <c r="E18" s="26" t="s">
        <v>5</v>
      </c>
      <c r="F18" s="23"/>
      <c r="G18" s="18" t="s">
        <v>29</v>
      </c>
      <c r="H18" s="25" t="s">
        <v>19</v>
      </c>
      <c r="I18" s="25" t="s">
        <v>4</v>
      </c>
      <c r="J18" s="26" t="s">
        <v>5</v>
      </c>
    </row>
    <row r="19" spans="2:10" x14ac:dyDescent="0.2">
      <c r="B19" s="18" t="s">
        <v>1</v>
      </c>
      <c r="C19" s="11">
        <v>13.5</v>
      </c>
      <c r="D19" s="11">
        <v>14.5</v>
      </c>
      <c r="E19" s="15">
        <v>13.6</v>
      </c>
      <c r="G19" s="18" t="s">
        <v>1</v>
      </c>
      <c r="H19" s="11">
        <v>0.62</v>
      </c>
      <c r="I19" s="11">
        <v>0</v>
      </c>
      <c r="J19" s="15">
        <v>2.27</v>
      </c>
    </row>
    <row r="20" spans="2:10" x14ac:dyDescent="0.2">
      <c r="B20" s="18" t="s">
        <v>2</v>
      </c>
      <c r="C20" s="11">
        <v>25.5</v>
      </c>
      <c r="D20" s="11">
        <v>50</v>
      </c>
      <c r="E20" s="15">
        <v>37</v>
      </c>
      <c r="G20" s="18" t="s">
        <v>36</v>
      </c>
      <c r="H20" s="11">
        <v>3.1</v>
      </c>
      <c r="I20" s="11">
        <v>1.54</v>
      </c>
      <c r="J20" s="15">
        <v>2.84</v>
      </c>
    </row>
    <row r="21" spans="2:10" x14ac:dyDescent="0.2">
      <c r="B21" s="18"/>
      <c r="C21" s="11"/>
      <c r="D21" s="11"/>
      <c r="E21" s="15"/>
      <c r="G21" s="14"/>
      <c r="H21" s="11"/>
      <c r="I21" s="11"/>
      <c r="J21" s="15"/>
    </row>
    <row r="22" spans="2:10" x14ac:dyDescent="0.2">
      <c r="B22" s="18"/>
      <c r="C22" s="11" t="s">
        <v>0</v>
      </c>
      <c r="D22" s="11" t="s">
        <v>30</v>
      </c>
      <c r="E22" s="15" t="s">
        <v>10</v>
      </c>
      <c r="G22" s="18"/>
      <c r="H22" s="11" t="s">
        <v>0</v>
      </c>
      <c r="I22" s="11" t="s">
        <v>30</v>
      </c>
      <c r="J22" s="15" t="s">
        <v>10</v>
      </c>
    </row>
    <row r="23" spans="2:10" x14ac:dyDescent="0.2">
      <c r="B23" s="18" t="s">
        <v>1</v>
      </c>
      <c r="C23" s="11">
        <f>AVERAGE(C19:E19)</f>
        <v>13.866666666666667</v>
      </c>
      <c r="D23" s="11">
        <f>STDEV(C19:E19)</f>
        <v>0.55075705472861036</v>
      </c>
      <c r="E23" s="15">
        <f>TTEST(C23:C25,D23:D25,2,2)</f>
        <v>0.28124853871944777</v>
      </c>
      <c r="G23" s="18" t="s">
        <v>1</v>
      </c>
      <c r="H23" s="11">
        <f>AVERAGE(H19:J19)</f>
        <v>0.96333333333333337</v>
      </c>
      <c r="I23" s="11">
        <f>STDEV(H19:J19)</f>
        <v>1.1733001889258066</v>
      </c>
      <c r="J23" s="15">
        <v>0.13966172813849057</v>
      </c>
    </row>
    <row r="24" spans="2:10" x14ac:dyDescent="0.2">
      <c r="B24" s="18" t="s">
        <v>2</v>
      </c>
      <c r="C24" s="11">
        <f>AVERAGE(C20:E20)</f>
        <v>37.5</v>
      </c>
      <c r="D24" s="11">
        <f>STDEV(C20:E20)</f>
        <v>12.257650672131263</v>
      </c>
      <c r="E24" s="15"/>
      <c r="G24" s="18" t="s">
        <v>36</v>
      </c>
      <c r="H24" s="11">
        <f>AVERAGE(H20:J20)</f>
        <v>2.4933333333333336</v>
      </c>
      <c r="I24" s="11">
        <f>STDEV(H20:J20)</f>
        <v>0.83578306595272189</v>
      </c>
      <c r="J24" s="15"/>
    </row>
    <row r="25" spans="2:10" x14ac:dyDescent="0.2">
      <c r="B25" s="18"/>
      <c r="C25" s="11"/>
      <c r="D25" s="11"/>
      <c r="E25" s="15"/>
      <c r="G25" s="4"/>
      <c r="H25" s="27"/>
      <c r="I25" s="27"/>
      <c r="J25" s="28"/>
    </row>
    <row r="26" spans="2:10" x14ac:dyDescent="0.2">
      <c r="B26" s="1"/>
      <c r="C26" s="2"/>
      <c r="D26" s="2"/>
      <c r="E26" s="3"/>
      <c r="G26" s="24" t="s">
        <v>42</v>
      </c>
      <c r="H26" s="33" t="s">
        <v>19</v>
      </c>
      <c r="I26" s="33" t="s">
        <v>4</v>
      </c>
      <c r="J26" s="34" t="s">
        <v>5</v>
      </c>
    </row>
    <row r="27" spans="2:10" x14ac:dyDescent="0.2">
      <c r="B27" s="18" t="s">
        <v>29</v>
      </c>
      <c r="C27" s="25" t="s">
        <v>19</v>
      </c>
      <c r="D27" s="25" t="s">
        <v>4</v>
      </c>
      <c r="E27" s="26" t="s">
        <v>5</v>
      </c>
      <c r="G27" s="18" t="s">
        <v>1</v>
      </c>
      <c r="H27" s="11">
        <v>0.37</v>
      </c>
      <c r="I27" s="11">
        <v>0</v>
      </c>
      <c r="J27" s="15">
        <v>0.27</v>
      </c>
    </row>
    <row r="28" spans="2:10" x14ac:dyDescent="0.2">
      <c r="B28" s="18" t="s">
        <v>1</v>
      </c>
      <c r="C28" s="11">
        <v>0</v>
      </c>
      <c r="D28" s="11">
        <v>0</v>
      </c>
      <c r="E28" s="15">
        <v>0.2</v>
      </c>
      <c r="G28" s="18" t="s">
        <v>36</v>
      </c>
      <c r="H28" s="11">
        <v>1.98</v>
      </c>
      <c r="I28" s="11">
        <v>2.31</v>
      </c>
      <c r="J28" s="15">
        <v>2.85</v>
      </c>
    </row>
    <row r="29" spans="2:10" x14ac:dyDescent="0.2">
      <c r="B29" s="18" t="s">
        <v>2</v>
      </c>
      <c r="C29" s="11">
        <v>1.9</v>
      </c>
      <c r="D29" s="11">
        <v>0.52</v>
      </c>
      <c r="E29" s="15">
        <v>1.17</v>
      </c>
      <c r="G29" s="14"/>
      <c r="H29" s="11"/>
      <c r="I29" s="11"/>
      <c r="J29" s="15"/>
    </row>
    <row r="30" spans="2:10" x14ac:dyDescent="0.2">
      <c r="B30" s="18"/>
      <c r="C30" s="11" t="s">
        <v>0</v>
      </c>
      <c r="D30" s="11" t="s">
        <v>30</v>
      </c>
      <c r="E30" s="15" t="s">
        <v>10</v>
      </c>
      <c r="G30" s="18"/>
      <c r="H30" s="11" t="s">
        <v>0</v>
      </c>
      <c r="I30" s="11" t="s">
        <v>30</v>
      </c>
      <c r="J30" s="15" t="s">
        <v>10</v>
      </c>
    </row>
    <row r="31" spans="2:10" x14ac:dyDescent="0.2">
      <c r="B31" s="18" t="s">
        <v>1</v>
      </c>
      <c r="C31" s="11">
        <f>AVERAGE(C28:E28)</f>
        <v>6.6666666666666666E-2</v>
      </c>
      <c r="D31" s="11">
        <f>STDEV(C28:E28)</f>
        <v>0.11547005383792516</v>
      </c>
      <c r="E31" s="15">
        <v>4.9005042278092679E-2</v>
      </c>
      <c r="G31" s="18" t="s">
        <v>1</v>
      </c>
      <c r="H31" s="11">
        <f>AVERAGE(H27:J27)</f>
        <v>0.21333333333333335</v>
      </c>
      <c r="I31" s="11">
        <f>STDEV(H27:J27)</f>
        <v>0.19139836293274121</v>
      </c>
      <c r="J31" s="15">
        <v>4.929E-2</v>
      </c>
    </row>
    <row r="32" spans="2:10" x14ac:dyDescent="0.2">
      <c r="B32" s="31" t="s">
        <v>2</v>
      </c>
      <c r="C32" s="5">
        <f>AVERAGE(C29:E29)</f>
        <v>1.1966666666666665</v>
      </c>
      <c r="D32" s="5">
        <f>STDEV(C29:E29)</f>
        <v>0.69038636525740671</v>
      </c>
      <c r="E32" s="6"/>
      <c r="G32" s="31" t="s">
        <v>36</v>
      </c>
      <c r="H32" s="5">
        <f>AVERAGE(H28:J28)</f>
        <v>2.3800000000000003</v>
      </c>
      <c r="I32" s="5">
        <f>STDEV(H28:J28)</f>
        <v>0.43920382511995276</v>
      </c>
      <c r="J32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1E20A-17A5-4FB6-B286-BA157261CA49}">
  <dimension ref="B3:K14"/>
  <sheetViews>
    <sheetView workbookViewId="0">
      <selection activeCell="K12" sqref="K12"/>
    </sheetView>
  </sheetViews>
  <sheetFormatPr baseColWidth="10" defaultColWidth="8.83203125" defaultRowHeight="15" x14ac:dyDescent="0.2"/>
  <cols>
    <col min="2" max="2" width="39.5" customWidth="1"/>
    <col min="3" max="4" width="12.5" customWidth="1"/>
    <col min="5" max="5" width="13" customWidth="1"/>
    <col min="8" max="8" width="33" customWidth="1"/>
    <col min="9" max="9" width="12.83203125" customWidth="1"/>
    <col min="10" max="10" width="14" customWidth="1"/>
    <col min="11" max="11" width="25.1640625" customWidth="1"/>
  </cols>
  <sheetData>
    <row r="3" spans="2:11" x14ac:dyDescent="0.2">
      <c r="B3" t="s">
        <v>1</v>
      </c>
      <c r="C3" t="s">
        <v>43</v>
      </c>
      <c r="H3" t="s">
        <v>1</v>
      </c>
      <c r="I3" t="s">
        <v>47</v>
      </c>
    </row>
    <row r="4" spans="2:11" x14ac:dyDescent="0.2">
      <c r="B4" t="s">
        <v>2</v>
      </c>
      <c r="C4" t="s">
        <v>44</v>
      </c>
      <c r="H4" t="s">
        <v>36</v>
      </c>
      <c r="I4" t="s">
        <v>48</v>
      </c>
    </row>
    <row r="6" spans="2:11" x14ac:dyDescent="0.2">
      <c r="B6" s="29" t="s">
        <v>45</v>
      </c>
      <c r="C6" s="2"/>
      <c r="D6" s="2"/>
      <c r="E6" s="3"/>
      <c r="H6" s="29" t="s">
        <v>49</v>
      </c>
      <c r="I6" s="2"/>
      <c r="J6" s="2"/>
      <c r="K6" s="3"/>
    </row>
    <row r="7" spans="2:11" x14ac:dyDescent="0.2">
      <c r="B7" s="18" t="s">
        <v>46</v>
      </c>
      <c r="C7" s="25" t="s">
        <v>19</v>
      </c>
      <c r="D7" s="25" t="s">
        <v>4</v>
      </c>
      <c r="E7" s="26" t="s">
        <v>5</v>
      </c>
      <c r="H7" s="18" t="s">
        <v>46</v>
      </c>
      <c r="I7" s="25" t="s">
        <v>19</v>
      </c>
      <c r="J7" s="25" t="s">
        <v>4</v>
      </c>
      <c r="K7" s="26" t="s">
        <v>5</v>
      </c>
    </row>
    <row r="8" spans="2:11" x14ac:dyDescent="0.2">
      <c r="B8" s="18" t="s">
        <v>1</v>
      </c>
      <c r="C8" s="11">
        <v>28</v>
      </c>
      <c r="D8" s="11">
        <v>25</v>
      </c>
      <c r="E8" s="15">
        <v>26.6</v>
      </c>
      <c r="H8" s="18" t="s">
        <v>1</v>
      </c>
      <c r="I8" s="11">
        <v>16</v>
      </c>
      <c r="J8" s="11">
        <v>20</v>
      </c>
      <c r="K8" s="15">
        <v>18</v>
      </c>
    </row>
    <row r="9" spans="2:11" x14ac:dyDescent="0.2">
      <c r="B9" s="18" t="s">
        <v>2</v>
      </c>
      <c r="C9" s="11">
        <v>58.7</v>
      </c>
      <c r="D9" s="11">
        <v>52.8</v>
      </c>
      <c r="E9" s="15">
        <v>55.8</v>
      </c>
      <c r="H9" s="18" t="s">
        <v>36</v>
      </c>
      <c r="I9" s="11">
        <v>37.4</v>
      </c>
      <c r="J9" s="11">
        <v>34.4</v>
      </c>
      <c r="K9" s="15">
        <v>36</v>
      </c>
    </row>
    <row r="10" spans="2:11" x14ac:dyDescent="0.2">
      <c r="B10" s="14"/>
      <c r="C10" s="11"/>
      <c r="D10" s="11"/>
      <c r="E10" s="15"/>
      <c r="H10" s="14"/>
      <c r="I10" s="11"/>
      <c r="J10" s="11"/>
      <c r="K10" s="15"/>
    </row>
    <row r="11" spans="2:11" x14ac:dyDescent="0.2">
      <c r="B11" s="18"/>
      <c r="C11" s="11" t="s">
        <v>0</v>
      </c>
      <c r="D11" s="11" t="s">
        <v>30</v>
      </c>
      <c r="E11" s="15" t="s">
        <v>10</v>
      </c>
      <c r="H11" s="18"/>
      <c r="I11" s="11" t="s">
        <v>0</v>
      </c>
      <c r="J11" s="11" t="s">
        <v>30</v>
      </c>
      <c r="K11" s="15" t="s">
        <v>10</v>
      </c>
    </row>
    <row r="12" spans="2:11" x14ac:dyDescent="0.2">
      <c r="B12" s="18" t="s">
        <v>1</v>
      </c>
      <c r="C12" s="11">
        <f>AVERAGE(C8:E8)</f>
        <v>26.533333333333331</v>
      </c>
      <c r="D12" s="11">
        <f>STDEV(C8:E8)</f>
        <v>1.501110699893027</v>
      </c>
      <c r="E12" s="15">
        <v>1.0653173282106891E-4</v>
      </c>
      <c r="H12" s="18" t="s">
        <v>1</v>
      </c>
      <c r="I12" s="11">
        <f>AVERAGE(I8:K8)</f>
        <v>18</v>
      </c>
      <c r="J12" s="11">
        <f>STDEV(I8:K8)</f>
        <v>2</v>
      </c>
      <c r="K12" s="15">
        <v>2.4151911225101105E-4</v>
      </c>
    </row>
    <row r="13" spans="2:11" x14ac:dyDescent="0.2">
      <c r="B13" s="18" t="s">
        <v>2</v>
      </c>
      <c r="C13" s="11">
        <f>AVERAGE(C9:E9)</f>
        <v>55.766666666666673</v>
      </c>
      <c r="D13" s="11">
        <f>STDEV(C9:E9)</f>
        <v>2.9501412395567352</v>
      </c>
      <c r="E13" s="15"/>
      <c r="H13" s="18" t="s">
        <v>36</v>
      </c>
      <c r="I13" s="11">
        <f>AVERAGE(I9:K9)</f>
        <v>35.93333333333333</v>
      </c>
      <c r="J13" s="11">
        <f>STDEV(I9:K9)</f>
        <v>1.501110699893027</v>
      </c>
      <c r="K13" s="15"/>
    </row>
    <row r="14" spans="2:11" x14ac:dyDescent="0.2">
      <c r="B14" s="4"/>
      <c r="C14" s="27"/>
      <c r="D14" s="27"/>
      <c r="E14" s="28"/>
      <c r="H14" s="4"/>
      <c r="I14" s="27"/>
      <c r="J14" s="27"/>
      <c r="K14" s="2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43495-F4DF-4A0D-A6A2-A50651B9DB8F}">
  <dimension ref="B3:K14"/>
  <sheetViews>
    <sheetView topLeftCell="B1" workbookViewId="0">
      <selection activeCell="D13" sqref="D13"/>
    </sheetView>
  </sheetViews>
  <sheetFormatPr baseColWidth="10" defaultColWidth="8.83203125" defaultRowHeight="15" x14ac:dyDescent="0.2"/>
  <cols>
    <col min="2" max="2" width="46.6640625" customWidth="1"/>
    <col min="4" max="4" width="19" customWidth="1"/>
    <col min="5" max="5" width="22.5" customWidth="1"/>
    <col min="8" max="8" width="37.5" customWidth="1"/>
    <col min="9" max="9" width="12.6640625" customWidth="1"/>
    <col min="10" max="10" width="11.5" customWidth="1"/>
    <col min="11" max="11" width="13.83203125" customWidth="1"/>
  </cols>
  <sheetData>
    <row r="3" spans="2:11" x14ac:dyDescent="0.2">
      <c r="B3" t="s">
        <v>1</v>
      </c>
      <c r="C3" t="s">
        <v>51</v>
      </c>
      <c r="H3" t="s">
        <v>1</v>
      </c>
      <c r="I3" t="s">
        <v>53</v>
      </c>
    </row>
    <row r="4" spans="2:11" x14ac:dyDescent="0.2">
      <c r="B4" t="s">
        <v>2</v>
      </c>
      <c r="C4" t="s">
        <v>52</v>
      </c>
      <c r="H4" t="s">
        <v>36</v>
      </c>
      <c r="I4" t="s">
        <v>54</v>
      </c>
    </row>
    <row r="6" spans="2:11" x14ac:dyDescent="0.2">
      <c r="B6" s="29" t="s">
        <v>86</v>
      </c>
      <c r="C6" s="2"/>
      <c r="D6" s="2"/>
      <c r="E6" s="3"/>
      <c r="H6" s="29" t="s">
        <v>87</v>
      </c>
      <c r="I6" s="2"/>
      <c r="J6" s="2"/>
      <c r="K6" s="3"/>
    </row>
    <row r="7" spans="2:11" x14ac:dyDescent="0.2">
      <c r="B7" s="18" t="s">
        <v>50</v>
      </c>
      <c r="C7" s="25" t="s">
        <v>19</v>
      </c>
      <c r="D7" s="25" t="s">
        <v>4</v>
      </c>
      <c r="E7" s="26" t="s">
        <v>5</v>
      </c>
      <c r="H7" s="18" t="s">
        <v>50</v>
      </c>
      <c r="I7" s="25" t="s">
        <v>19</v>
      </c>
      <c r="J7" s="25" t="s">
        <v>4</v>
      </c>
      <c r="K7" s="26" t="s">
        <v>5</v>
      </c>
    </row>
    <row r="8" spans="2:11" x14ac:dyDescent="0.2">
      <c r="B8" s="18" t="s">
        <v>1</v>
      </c>
      <c r="C8" s="11">
        <v>5.46</v>
      </c>
      <c r="D8" s="11">
        <v>3.8</v>
      </c>
      <c r="E8" s="15">
        <v>4.3</v>
      </c>
      <c r="H8" s="18" t="s">
        <v>1</v>
      </c>
      <c r="I8" s="11">
        <v>8</v>
      </c>
      <c r="J8" s="11">
        <v>13</v>
      </c>
      <c r="K8" s="15">
        <v>10</v>
      </c>
    </row>
    <row r="9" spans="2:11" x14ac:dyDescent="0.2">
      <c r="B9" s="18" t="s">
        <v>2</v>
      </c>
      <c r="C9" s="11">
        <v>55</v>
      </c>
      <c r="D9" s="11">
        <v>50</v>
      </c>
      <c r="E9" s="15">
        <v>51</v>
      </c>
      <c r="H9" s="18" t="s">
        <v>36</v>
      </c>
      <c r="I9" s="11">
        <v>33.1</v>
      </c>
      <c r="J9" s="11">
        <v>29.9</v>
      </c>
      <c r="K9" s="15">
        <v>30</v>
      </c>
    </row>
    <row r="10" spans="2:11" x14ac:dyDescent="0.2">
      <c r="B10" s="14"/>
      <c r="C10" s="11"/>
      <c r="D10" s="11"/>
      <c r="E10" s="15"/>
      <c r="H10" s="14"/>
      <c r="I10" s="11"/>
      <c r="J10" s="11"/>
      <c r="K10" s="15"/>
    </row>
    <row r="11" spans="2:11" x14ac:dyDescent="0.2">
      <c r="B11" s="18"/>
      <c r="C11" s="11" t="s">
        <v>0</v>
      </c>
      <c r="D11" s="11" t="s">
        <v>30</v>
      </c>
      <c r="E11" s="15" t="s">
        <v>10</v>
      </c>
      <c r="H11" s="18"/>
      <c r="I11" s="11" t="s">
        <v>0</v>
      </c>
      <c r="J11" s="11" t="s">
        <v>30</v>
      </c>
      <c r="K11" s="15" t="s">
        <v>10</v>
      </c>
    </row>
    <row r="12" spans="2:11" x14ac:dyDescent="0.2">
      <c r="B12" s="18" t="s">
        <v>1</v>
      </c>
      <c r="C12" s="11">
        <f>AVERAGE(C8:E8)</f>
        <v>4.5199999999999996</v>
      </c>
      <c r="D12" s="11">
        <f>STDEV(C8:E8)</f>
        <v>0.85158675424175345</v>
      </c>
      <c r="E12" s="15">
        <v>7.7693625013660435E-6</v>
      </c>
      <c r="H12" s="18" t="s">
        <v>1</v>
      </c>
      <c r="I12" s="11">
        <f>AVERAGE(I8:K8)</f>
        <v>10.333333333333334</v>
      </c>
      <c r="J12" s="11">
        <f>STDEV(I8:K8)</f>
        <v>2.5166114784235849</v>
      </c>
      <c r="K12" s="15">
        <v>3.2344435788094394E-4</v>
      </c>
    </row>
    <row r="13" spans="2:11" x14ac:dyDescent="0.2">
      <c r="B13" s="18" t="s">
        <v>2</v>
      </c>
      <c r="C13" s="11">
        <f>AVERAGE(C9:E9)</f>
        <v>52</v>
      </c>
      <c r="D13" s="11">
        <f>STDEV(C9:E9)</f>
        <v>2.6457513110645907</v>
      </c>
      <c r="E13" s="15"/>
      <c r="H13" s="18" t="s">
        <v>36</v>
      </c>
      <c r="I13" s="11">
        <f>AVERAGE(I9:K9)</f>
        <v>31</v>
      </c>
      <c r="J13" s="11">
        <f>STDEV(I9:K9)</f>
        <v>1.8193405398660265</v>
      </c>
      <c r="K13" s="15"/>
    </row>
    <row r="14" spans="2:11" x14ac:dyDescent="0.2">
      <c r="B14" s="4"/>
      <c r="C14" s="27"/>
      <c r="D14" s="27"/>
      <c r="E14" s="28"/>
      <c r="H14" s="4"/>
      <c r="I14" s="27"/>
      <c r="J14" s="27"/>
      <c r="K14" s="2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3CBE1-3D16-42B3-83CD-98EDEC599720}">
  <dimension ref="C2:U70"/>
  <sheetViews>
    <sheetView topLeftCell="B23" zoomScale="118" workbookViewId="0">
      <selection activeCell="S67" sqref="S67"/>
    </sheetView>
  </sheetViews>
  <sheetFormatPr baseColWidth="10" defaultColWidth="8.83203125" defaultRowHeight="15" x14ac:dyDescent="0.2"/>
  <cols>
    <col min="4" max="4" width="20.5" customWidth="1"/>
    <col min="5" max="5" width="24.5" customWidth="1"/>
    <col min="6" max="6" width="16" customWidth="1"/>
    <col min="9" max="9" width="18.6640625" customWidth="1"/>
    <col min="10" max="10" width="18.5" customWidth="1"/>
    <col min="11" max="11" width="18.33203125" customWidth="1"/>
    <col min="14" max="14" width="11.83203125" customWidth="1"/>
    <col min="15" max="15" width="17.5" customWidth="1"/>
    <col min="16" max="16" width="12.83203125" customWidth="1"/>
    <col min="19" max="19" width="15.83203125" customWidth="1"/>
    <col min="20" max="20" width="19.83203125" customWidth="1"/>
    <col min="21" max="21" width="14" customWidth="1"/>
  </cols>
  <sheetData>
    <row r="2" spans="3:21" x14ac:dyDescent="0.2">
      <c r="D2" s="57" t="s">
        <v>11</v>
      </c>
      <c r="E2" s="53"/>
      <c r="F2" s="54"/>
      <c r="I2" s="57" t="s">
        <v>55</v>
      </c>
      <c r="J2" s="53"/>
      <c r="K2" s="54"/>
      <c r="N2" s="57" t="s">
        <v>56</v>
      </c>
      <c r="O2" s="53"/>
      <c r="P2" s="54"/>
      <c r="S2" s="57" t="s">
        <v>57</v>
      </c>
      <c r="T2" s="53"/>
      <c r="U2" s="54"/>
    </row>
    <row r="3" spans="3:21" x14ac:dyDescent="0.2">
      <c r="D3" s="58" t="s">
        <v>26</v>
      </c>
      <c r="E3" s="55"/>
      <c r="F3" s="56"/>
      <c r="I3" s="58" t="s">
        <v>26</v>
      </c>
      <c r="J3" s="55"/>
      <c r="K3" s="56"/>
      <c r="N3" s="58" t="s">
        <v>26</v>
      </c>
      <c r="O3" s="55"/>
      <c r="P3" s="56"/>
      <c r="S3" s="58" t="s">
        <v>26</v>
      </c>
      <c r="T3" s="55"/>
      <c r="U3" s="56"/>
    </row>
    <row r="4" spans="3:21" x14ac:dyDescent="0.2">
      <c r="C4" s="1"/>
      <c r="D4" s="35" t="s">
        <v>19</v>
      </c>
      <c r="E4" s="35" t="s">
        <v>4</v>
      </c>
      <c r="F4" s="36" t="s">
        <v>5</v>
      </c>
      <c r="H4" s="1"/>
      <c r="I4" s="35" t="s">
        <v>19</v>
      </c>
      <c r="J4" s="35" t="s">
        <v>4</v>
      </c>
      <c r="K4" s="36" t="s">
        <v>5</v>
      </c>
      <c r="M4" s="1"/>
      <c r="N4" s="35" t="s">
        <v>19</v>
      </c>
      <c r="O4" s="35" t="s">
        <v>4</v>
      </c>
      <c r="P4" s="36" t="s">
        <v>5</v>
      </c>
      <c r="R4" s="1"/>
      <c r="S4" s="35" t="s">
        <v>19</v>
      </c>
      <c r="T4" s="35" t="s">
        <v>4</v>
      </c>
      <c r="U4" s="36" t="s">
        <v>5</v>
      </c>
    </row>
    <row r="5" spans="3:21" x14ac:dyDescent="0.2">
      <c r="C5" s="18" t="s">
        <v>17</v>
      </c>
      <c r="D5" s="11">
        <v>0.40435044717788104</v>
      </c>
      <c r="E5" s="11">
        <v>0.99636793047542704</v>
      </c>
      <c r="F5" s="15">
        <v>1.2296010905782893</v>
      </c>
      <c r="H5" s="18" t="s">
        <v>17</v>
      </c>
      <c r="I5" s="11">
        <v>1.6957364211644517</v>
      </c>
      <c r="J5" s="11">
        <v>1.1598317337749946</v>
      </c>
      <c r="K5" s="15">
        <v>1.0316718728424552</v>
      </c>
      <c r="M5" s="18" t="s">
        <v>17</v>
      </c>
      <c r="N5" s="11">
        <v>1.3641304885276555</v>
      </c>
      <c r="O5" s="11">
        <v>1.6300647514704527</v>
      </c>
      <c r="P5" s="15">
        <v>0.8519044747425798</v>
      </c>
      <c r="R5" s="18" t="s">
        <v>17</v>
      </c>
      <c r="S5" s="11">
        <v>0.71970861407180031</v>
      </c>
      <c r="T5" s="11">
        <v>1.134008939703727</v>
      </c>
      <c r="U5" s="15">
        <v>1.2193316022399299</v>
      </c>
    </row>
    <row r="6" spans="3:21" x14ac:dyDescent="0.2">
      <c r="C6" s="18" t="s">
        <v>16</v>
      </c>
      <c r="D6" s="11">
        <v>0.57044949832666547</v>
      </c>
      <c r="E6" s="11">
        <v>1.8721069919141153</v>
      </c>
      <c r="F6" s="15">
        <v>1.7258805903664096</v>
      </c>
      <c r="H6" s="18" t="s">
        <v>16</v>
      </c>
      <c r="I6" s="11">
        <v>1.321524098</v>
      </c>
      <c r="J6" s="11">
        <v>0.85474816861031711</v>
      </c>
      <c r="K6" s="15">
        <v>0.82919561174485301</v>
      </c>
      <c r="M6" s="18" t="s">
        <v>16</v>
      </c>
      <c r="N6" s="11">
        <v>1.0171317213708699</v>
      </c>
      <c r="O6" s="11">
        <v>0.94510987652738365</v>
      </c>
      <c r="P6" s="15">
        <v>0.89525077022486599</v>
      </c>
      <c r="R6" s="18" t="s">
        <v>16</v>
      </c>
      <c r="S6" s="11">
        <v>0.90489265523968754</v>
      </c>
      <c r="T6" s="11">
        <v>1.2509038037730775</v>
      </c>
      <c r="U6" s="15">
        <v>0.86532557396696452</v>
      </c>
    </row>
    <row r="7" spans="3:21" x14ac:dyDescent="0.2">
      <c r="C7" s="18" t="s">
        <v>15</v>
      </c>
      <c r="D7" s="11">
        <v>0.86483090368283189</v>
      </c>
      <c r="E7" s="11">
        <v>1.75157641619953</v>
      </c>
      <c r="F7" s="15">
        <v>1.0082136514425493</v>
      </c>
      <c r="H7" s="18" t="s">
        <v>15</v>
      </c>
      <c r="I7" s="11">
        <v>1.3003702798359416</v>
      </c>
      <c r="J7" s="11">
        <v>1.6600898987272601</v>
      </c>
      <c r="K7" s="15">
        <v>1.4523557967247684</v>
      </c>
      <c r="M7" s="18" t="s">
        <v>15</v>
      </c>
      <c r="N7" s="11">
        <v>0.85124294296130476</v>
      </c>
      <c r="O7" s="11">
        <v>1.9929533391742755</v>
      </c>
      <c r="P7" s="15">
        <v>0.90902254794966175</v>
      </c>
      <c r="R7" s="18" t="s">
        <v>15</v>
      </c>
      <c r="S7" s="11">
        <v>0.6589598770955889</v>
      </c>
      <c r="T7" s="11">
        <v>0.95702409028043289</v>
      </c>
      <c r="U7" s="15">
        <v>1.4196662043006414</v>
      </c>
    </row>
    <row r="8" spans="3:21" x14ac:dyDescent="0.2">
      <c r="C8" s="18" t="s">
        <v>18</v>
      </c>
      <c r="D8" s="11">
        <v>0.68661322326074448</v>
      </c>
      <c r="E8" s="11">
        <v>1.1611965554746397</v>
      </c>
      <c r="F8" s="15">
        <v>1.251739046361501</v>
      </c>
      <c r="H8" s="18" t="s">
        <v>18</v>
      </c>
      <c r="I8" s="11">
        <v>1.34984300744509</v>
      </c>
      <c r="J8" s="32">
        <v>1.648879564</v>
      </c>
      <c r="K8" s="15">
        <v>1.5245487900000001</v>
      </c>
      <c r="M8" s="18" t="s">
        <v>18</v>
      </c>
      <c r="N8" s="11">
        <v>0.82541259748021067</v>
      </c>
      <c r="O8" s="11">
        <v>2.9065061954358185</v>
      </c>
      <c r="P8" s="15">
        <v>0.93573715170770599</v>
      </c>
      <c r="R8" s="18" t="s">
        <v>18</v>
      </c>
      <c r="S8" s="11">
        <v>0.41678240462765126</v>
      </c>
      <c r="T8" s="11">
        <v>1.0760935838917132</v>
      </c>
      <c r="U8" s="15">
        <v>3.0846743843851603</v>
      </c>
    </row>
    <row r="9" spans="3:21" x14ac:dyDescent="0.2">
      <c r="C9" s="14"/>
      <c r="D9" s="19" t="s">
        <v>0</v>
      </c>
      <c r="E9" s="19" t="s">
        <v>9</v>
      </c>
      <c r="F9" s="41" t="s">
        <v>23</v>
      </c>
      <c r="H9" s="14"/>
      <c r="I9" s="19" t="s">
        <v>0</v>
      </c>
      <c r="J9" s="19" t="s">
        <v>9</v>
      </c>
      <c r="K9" s="41" t="s">
        <v>23</v>
      </c>
      <c r="M9" s="14"/>
      <c r="N9" s="19" t="s">
        <v>0</v>
      </c>
      <c r="O9" s="19" t="s">
        <v>9</v>
      </c>
      <c r="P9" s="41" t="s">
        <v>23</v>
      </c>
      <c r="R9" s="14"/>
      <c r="S9" s="19" t="s">
        <v>0</v>
      </c>
      <c r="T9" s="19" t="s">
        <v>9</v>
      </c>
      <c r="U9" s="41" t="s">
        <v>23</v>
      </c>
    </row>
    <row r="10" spans="3:21" x14ac:dyDescent="0.2">
      <c r="C10" s="14" t="s">
        <v>17</v>
      </c>
      <c r="D10" s="11">
        <f>AVERAGE(D5:F5)</f>
        <v>0.87677315607719919</v>
      </c>
      <c r="E10" s="11">
        <f>STDEV(D5:F5)</f>
        <v>0.4254254795563131</v>
      </c>
      <c r="F10" s="15">
        <v>0.37041569418857212</v>
      </c>
      <c r="H10" s="14" t="s">
        <v>17</v>
      </c>
      <c r="I10" s="11">
        <f>AVERAGE(I5:K5)</f>
        <v>1.2957466759273004</v>
      </c>
      <c r="J10" s="11">
        <f>STDEV(I5:K5)</f>
        <v>0.35227841930740267</v>
      </c>
      <c r="K10" s="15">
        <v>0.60277486805803693</v>
      </c>
      <c r="M10" s="14" t="s">
        <v>17</v>
      </c>
      <c r="N10" s="11">
        <f>AVERAGE(N5:P5)</f>
        <v>1.282033238246896</v>
      </c>
      <c r="O10" s="11">
        <f>STDEV(N5:P5)</f>
        <v>0.3955228475664162</v>
      </c>
      <c r="P10" s="15">
        <v>0.91499942397068312</v>
      </c>
      <c r="R10" s="14" t="s">
        <v>17</v>
      </c>
      <c r="S10" s="11">
        <f>AVERAGE(S5:U5)</f>
        <v>1.0243497186718191</v>
      </c>
      <c r="T10" s="11">
        <f>STDEV(S5:U5)</f>
        <v>0.26725388892307311</v>
      </c>
      <c r="U10" s="15">
        <v>0.92123369533893551</v>
      </c>
    </row>
    <row r="11" spans="3:21" x14ac:dyDescent="0.2">
      <c r="C11" s="14" t="s">
        <v>15</v>
      </c>
      <c r="D11" s="11">
        <f>AVERAGE(D7:F7)</f>
        <v>1.208206990441637</v>
      </c>
      <c r="E11" s="11">
        <f>STDEV(D7:F7)</f>
        <v>0.47600147344848437</v>
      </c>
      <c r="F11" s="15"/>
      <c r="H11" s="14" t="s">
        <v>15</v>
      </c>
      <c r="I11" s="11">
        <f>AVERAGE(I7:K7)</f>
        <v>1.4709386584293236</v>
      </c>
      <c r="J11" s="11">
        <f>STDEV(I7:K7)</f>
        <v>0.18057835727372432</v>
      </c>
      <c r="K11" s="15"/>
      <c r="M11" s="14" t="s">
        <v>15</v>
      </c>
      <c r="N11" s="11">
        <f>AVERAGE(N7:P7)</f>
        <v>1.2510729433617473</v>
      </c>
      <c r="O11" s="11">
        <f>STDEV(N7:P7)</f>
        <v>0.64313646448974349</v>
      </c>
      <c r="P11" s="15"/>
      <c r="R11" s="14" t="s">
        <v>15</v>
      </c>
      <c r="S11" s="11">
        <f>AVERAGE(S7:U7)</f>
        <v>1.0118833905588878</v>
      </c>
      <c r="T11" s="11">
        <f>STDEV(S7:U7)</f>
        <v>0.38330886525455038</v>
      </c>
      <c r="U11" s="15"/>
    </row>
    <row r="12" spans="3:21" x14ac:dyDescent="0.2">
      <c r="C12" s="14" t="s">
        <v>16</v>
      </c>
      <c r="D12" s="11">
        <f>AVERAGE(D6:F6)</f>
        <v>1.3894790268690638</v>
      </c>
      <c r="E12" s="11">
        <f>STDEV(D6:F6)</f>
        <v>0.71305859969267871</v>
      </c>
      <c r="F12" s="15">
        <v>0.28439492643901632</v>
      </c>
      <c r="H12" s="14" t="s">
        <v>16</v>
      </c>
      <c r="I12" s="11">
        <f>AVERAGE(I6:K6)</f>
        <v>1.00182262611839</v>
      </c>
      <c r="J12" s="11">
        <f>STDEV(I6:K6)</f>
        <v>0.27716422321981282</v>
      </c>
      <c r="K12" s="15">
        <v>0.17010193302355336</v>
      </c>
      <c r="M12" s="14" t="s">
        <v>16</v>
      </c>
      <c r="N12" s="11">
        <f>AVERAGE(N6:P6)</f>
        <v>0.95249745604103986</v>
      </c>
      <c r="O12" s="11">
        <f>STDEV(N6:P6)</f>
        <v>6.1275393196344279E-2</v>
      </c>
      <c r="P12" s="15">
        <v>0.46980532106911976</v>
      </c>
      <c r="R12" s="14" t="s">
        <v>16</v>
      </c>
      <c r="S12" s="11">
        <f>AVERAGE(S6:U6)</f>
        <v>1.0070406776599099</v>
      </c>
      <c r="T12" s="11">
        <f>STDEV(S6:U6)</f>
        <v>0.21211625748248342</v>
      </c>
      <c r="U12" s="15">
        <v>0.605720517116352</v>
      </c>
    </row>
    <row r="13" spans="3:21" x14ac:dyDescent="0.2">
      <c r="C13" s="4" t="s">
        <v>18</v>
      </c>
      <c r="D13" s="5">
        <f>AVERAGE(D8:F8)</f>
        <v>1.0331829416989617</v>
      </c>
      <c r="E13" s="5">
        <f>STDEV(D8:F8)</f>
        <v>0.30353321559222785</v>
      </c>
      <c r="F13" s="6"/>
      <c r="H13" s="4" t="s">
        <v>18</v>
      </c>
      <c r="I13" s="5">
        <f>AVERAGE(I8:K8)</f>
        <v>1.5077571204816966</v>
      </c>
      <c r="J13" s="5">
        <f>STDEV(I8:K8)</f>
        <v>0.15022378527704397</v>
      </c>
      <c r="K13" s="6"/>
      <c r="M13" s="4" t="s">
        <v>18</v>
      </c>
      <c r="N13" s="5">
        <f>AVERAGE(N8:P8)</f>
        <v>1.5558853148745786</v>
      </c>
      <c r="O13" s="5">
        <f>STDEV(N8:P8)</f>
        <v>1.1709720103710368</v>
      </c>
      <c r="P13" s="6"/>
      <c r="R13" s="4" t="s">
        <v>18</v>
      </c>
      <c r="S13" s="5">
        <f>AVERAGE(S8:U8)</f>
        <v>1.5258501243015081</v>
      </c>
      <c r="T13" s="5">
        <f>STDEV(S8:U8)</f>
        <v>1.3896483775202457</v>
      </c>
      <c r="U13" s="6"/>
    </row>
    <row r="14" spans="3:21" x14ac:dyDescent="0.2">
      <c r="F14" s="11"/>
    </row>
    <row r="15" spans="3:21" x14ac:dyDescent="0.2">
      <c r="C15" s="11"/>
      <c r="D15" s="21"/>
      <c r="E15" s="21"/>
      <c r="F15" s="11"/>
    </row>
    <row r="16" spans="3:21" x14ac:dyDescent="0.2">
      <c r="D16" s="57" t="s">
        <v>11</v>
      </c>
      <c r="E16" s="53"/>
      <c r="F16" s="54"/>
      <c r="I16" s="57" t="s">
        <v>55</v>
      </c>
      <c r="J16" s="53"/>
      <c r="K16" s="54"/>
      <c r="N16" s="57" t="s">
        <v>56</v>
      </c>
      <c r="O16" s="53"/>
      <c r="P16" s="54"/>
      <c r="S16" s="57" t="s">
        <v>57</v>
      </c>
      <c r="T16" s="53"/>
      <c r="U16" s="54"/>
    </row>
    <row r="17" spans="3:21" x14ac:dyDescent="0.2">
      <c r="D17" s="58" t="s">
        <v>6</v>
      </c>
      <c r="E17" s="55"/>
      <c r="F17" s="56"/>
      <c r="I17" s="58" t="s">
        <v>6</v>
      </c>
      <c r="J17" s="55"/>
      <c r="K17" s="56"/>
      <c r="N17" s="58" t="s">
        <v>6</v>
      </c>
      <c r="O17" s="55"/>
      <c r="P17" s="56"/>
      <c r="S17" s="58" t="s">
        <v>6</v>
      </c>
      <c r="T17" s="55"/>
      <c r="U17" s="56"/>
    </row>
    <row r="18" spans="3:21" x14ac:dyDescent="0.2">
      <c r="C18" s="1"/>
      <c r="D18" s="35" t="s">
        <v>19</v>
      </c>
      <c r="E18" s="35" t="s">
        <v>4</v>
      </c>
      <c r="F18" s="36" t="s">
        <v>5</v>
      </c>
      <c r="H18" s="1"/>
      <c r="I18" s="35" t="s">
        <v>19</v>
      </c>
      <c r="J18" s="35" t="s">
        <v>4</v>
      </c>
      <c r="K18" s="36" t="s">
        <v>5</v>
      </c>
      <c r="M18" s="1"/>
      <c r="N18" s="35" t="s">
        <v>19</v>
      </c>
      <c r="O18" s="35" t="s">
        <v>4</v>
      </c>
      <c r="P18" s="36" t="s">
        <v>5</v>
      </c>
      <c r="R18" s="1"/>
      <c r="S18" s="35" t="s">
        <v>19</v>
      </c>
      <c r="T18" s="35" t="s">
        <v>4</v>
      </c>
      <c r="U18" s="36" t="s">
        <v>5</v>
      </c>
    </row>
    <row r="19" spans="3:21" x14ac:dyDescent="0.2">
      <c r="C19" s="18" t="s">
        <v>17</v>
      </c>
      <c r="D19" s="11">
        <v>0.45989654232307875</v>
      </c>
      <c r="E19" s="11">
        <v>0.22816491291876601</v>
      </c>
      <c r="F19" s="15">
        <v>1.6039377627517351</v>
      </c>
      <c r="H19" s="18" t="s">
        <v>17</v>
      </c>
      <c r="I19" s="11">
        <v>1.6593626022360788</v>
      </c>
      <c r="J19" s="11">
        <v>1.0716824357735359</v>
      </c>
      <c r="K19" s="15">
        <v>0.81569328841273192</v>
      </c>
      <c r="M19" s="18" t="s">
        <v>17</v>
      </c>
      <c r="N19" s="11">
        <v>2.2547480491544269</v>
      </c>
      <c r="O19" s="11">
        <v>1.1682265150529252</v>
      </c>
      <c r="P19" s="15">
        <v>1.142342337991026</v>
      </c>
      <c r="R19" s="18" t="s">
        <v>17</v>
      </c>
      <c r="S19" s="11">
        <v>1.0670243634774821</v>
      </c>
      <c r="T19" s="11">
        <v>0.856857200353354</v>
      </c>
      <c r="U19" s="15">
        <v>0.94087135355953611</v>
      </c>
    </row>
    <row r="20" spans="3:21" x14ac:dyDescent="0.2">
      <c r="C20" s="18" t="s">
        <v>16</v>
      </c>
      <c r="D20" s="11">
        <v>1.3227420283618001</v>
      </c>
      <c r="E20" s="11">
        <v>0.25918236180624998</v>
      </c>
      <c r="F20">
        <v>0.81517828232121436</v>
      </c>
      <c r="H20" s="18" t="s">
        <v>16</v>
      </c>
      <c r="I20" s="11">
        <v>1.5252908698479821</v>
      </c>
      <c r="J20" s="11">
        <v>0.78075253912465048</v>
      </c>
      <c r="K20" s="15">
        <v>0.3118636892361209</v>
      </c>
      <c r="M20" s="18" t="s">
        <v>16</v>
      </c>
      <c r="N20" s="11">
        <v>1.6833216131988482</v>
      </c>
      <c r="O20" s="11">
        <v>1.555269342291504</v>
      </c>
      <c r="P20" s="15">
        <v>0.91605634174269079</v>
      </c>
      <c r="R20" s="18" t="s">
        <v>16</v>
      </c>
      <c r="S20" s="11">
        <v>1.3832636789243922</v>
      </c>
      <c r="T20" s="11">
        <v>0.80499966509486043</v>
      </c>
      <c r="U20" s="15">
        <v>1.1557854166935193</v>
      </c>
    </row>
    <row r="21" spans="3:21" x14ac:dyDescent="0.2">
      <c r="C21" s="18" t="s">
        <v>15</v>
      </c>
      <c r="D21" s="11">
        <v>1.6395201493309819</v>
      </c>
      <c r="E21" s="11">
        <v>1.3519521411719546</v>
      </c>
      <c r="F21" s="15">
        <v>1.9026622722925475</v>
      </c>
      <c r="H21" s="18" t="s">
        <v>15</v>
      </c>
      <c r="I21" s="11">
        <v>1.7787288309212559</v>
      </c>
      <c r="J21" s="11">
        <v>0.94307057401164396</v>
      </c>
      <c r="K21" s="15">
        <v>0.79567726582035625</v>
      </c>
      <c r="M21" s="18" t="s">
        <v>15</v>
      </c>
      <c r="N21" s="11">
        <v>1.5543148867301513</v>
      </c>
      <c r="O21" s="11">
        <v>1.1499475085759721</v>
      </c>
      <c r="P21" s="15">
        <v>0.95353950476800131</v>
      </c>
      <c r="R21" s="18" t="s">
        <v>15</v>
      </c>
      <c r="S21" s="11">
        <v>0.75188956231728077</v>
      </c>
      <c r="T21" s="11">
        <v>0.85961699045278506</v>
      </c>
      <c r="U21" s="15">
        <v>1.1467470200983043</v>
      </c>
    </row>
    <row r="22" spans="3:21" x14ac:dyDescent="0.2">
      <c r="C22" s="18" t="s">
        <v>18</v>
      </c>
      <c r="D22" s="11">
        <v>1.8019488599323401</v>
      </c>
      <c r="E22" s="11">
        <v>1.2268626051868201</v>
      </c>
      <c r="F22" s="15">
        <v>2.1340890615893606</v>
      </c>
      <c r="H22" s="18" t="s">
        <v>18</v>
      </c>
      <c r="I22" s="11">
        <v>1.3572808244320511</v>
      </c>
      <c r="J22" s="11">
        <v>1.090533401956439</v>
      </c>
      <c r="K22" s="15">
        <v>1.319653180860167</v>
      </c>
      <c r="M22" s="18" t="s">
        <v>18</v>
      </c>
      <c r="N22" s="11">
        <v>2.1613410641717974</v>
      </c>
      <c r="O22" s="11">
        <v>1.1894451931918992</v>
      </c>
      <c r="P22" s="15">
        <v>1.1469493794977506</v>
      </c>
      <c r="R22" s="18" t="s">
        <v>18</v>
      </c>
      <c r="S22" s="11">
        <v>0.61500896499910296</v>
      </c>
      <c r="T22" s="11">
        <v>1.1590606115663482</v>
      </c>
      <c r="U22" s="15">
        <v>0.67406378180978332</v>
      </c>
    </row>
    <row r="23" spans="3:21" x14ac:dyDescent="0.2">
      <c r="C23" s="14"/>
      <c r="D23" s="19" t="s">
        <v>0</v>
      </c>
      <c r="E23" s="19" t="s">
        <v>9</v>
      </c>
      <c r="F23" s="41" t="s">
        <v>23</v>
      </c>
      <c r="H23" s="14"/>
      <c r="I23" s="19" t="s">
        <v>0</v>
      </c>
      <c r="J23" s="19" t="s">
        <v>9</v>
      </c>
      <c r="K23" s="41" t="s">
        <v>23</v>
      </c>
      <c r="M23" s="14"/>
      <c r="N23" s="19" t="s">
        <v>0</v>
      </c>
      <c r="O23" s="19" t="s">
        <v>9</v>
      </c>
      <c r="P23" s="41" t="s">
        <v>23</v>
      </c>
      <c r="R23" s="14"/>
      <c r="S23" s="19" t="s">
        <v>0</v>
      </c>
      <c r="T23" s="19" t="s">
        <v>9</v>
      </c>
      <c r="U23" s="41" t="s">
        <v>23</v>
      </c>
    </row>
    <row r="24" spans="3:21" x14ac:dyDescent="0.2">
      <c r="C24" s="14" t="s">
        <v>17</v>
      </c>
      <c r="D24" s="11">
        <f>AVERAGE(D19:F19)</f>
        <v>0.76399973933119325</v>
      </c>
      <c r="E24" s="11">
        <f>STDEV(D19:F19)</f>
        <v>0.73657776195544988</v>
      </c>
      <c r="F24" s="15">
        <v>9.3004311037638954E-2</v>
      </c>
      <c r="H24" s="14" t="s">
        <v>17</v>
      </c>
      <c r="I24" s="11">
        <f>AVERAGE(I19:K19)</f>
        <v>1.182246108807449</v>
      </c>
      <c r="J24" s="11">
        <f>STDEV(I19:K19)</f>
        <v>0.43256528075869799</v>
      </c>
      <c r="K24" s="15">
        <v>0.90433987633609425</v>
      </c>
      <c r="M24" s="14" t="s">
        <v>17</v>
      </c>
      <c r="N24" s="11">
        <f>AVERAGE(N19:P19)</f>
        <v>1.5217723007327926</v>
      </c>
      <c r="O24" s="11">
        <f>STDEV(N19:P19)</f>
        <v>0.6349075393206759</v>
      </c>
      <c r="P24" s="15">
        <v>0.91499994200000001</v>
      </c>
      <c r="R24" s="14" t="s">
        <v>17</v>
      </c>
      <c r="S24" s="11">
        <f>AVERAGE(S19:U19)</f>
        <v>0.95491763913012395</v>
      </c>
      <c r="T24" s="11">
        <f>STDEV(S19:U19)</f>
        <v>0.10578531428160928</v>
      </c>
      <c r="U24" s="15">
        <v>0.83665803268078565</v>
      </c>
    </row>
    <row r="25" spans="3:21" x14ac:dyDescent="0.2">
      <c r="C25" s="14" t="s">
        <v>15</v>
      </c>
      <c r="D25" s="11">
        <f>AVERAGE(D21:F21)</f>
        <v>1.6313781875984947</v>
      </c>
      <c r="E25" s="11">
        <f>STDEV(D21:F21)</f>
        <v>0.27544533175451386</v>
      </c>
      <c r="F25" s="15"/>
      <c r="H25" s="14" t="s">
        <v>15</v>
      </c>
      <c r="I25" s="11">
        <f>AVERAGE(I21:K21)</f>
        <v>1.1724922235844188</v>
      </c>
      <c r="J25" s="11">
        <f>STDEV(I21:K21)</f>
        <v>0.53016347939230202</v>
      </c>
      <c r="K25" s="15"/>
      <c r="M25" s="14" t="s">
        <v>15</v>
      </c>
      <c r="N25" s="11">
        <f>AVERAGE(N21:P21)</f>
        <v>1.2192673000247083</v>
      </c>
      <c r="O25" s="11">
        <f>STDEV(N21:P21)</f>
        <v>0.3063277493271121</v>
      </c>
      <c r="P25" s="15"/>
      <c r="R25" s="14" t="s">
        <v>15</v>
      </c>
      <c r="S25" s="11">
        <f>AVERAGE(S21:U21)</f>
        <v>0.91941785762279016</v>
      </c>
      <c r="T25" s="11">
        <f>STDEV(S21:U21)</f>
        <v>0.20410833098390796</v>
      </c>
      <c r="U25" s="15"/>
    </row>
    <row r="26" spans="3:21" x14ac:dyDescent="0.2">
      <c r="C26" s="14" t="s">
        <v>16</v>
      </c>
      <c r="D26" s="11">
        <f>AVERAGE(D20:F20)</f>
        <v>0.79903422416308822</v>
      </c>
      <c r="E26" s="11">
        <f>STDEV(D20:F20)</f>
        <v>0.53196359277801886</v>
      </c>
      <c r="F26" s="47">
        <v>9.7029253975692606E-2</v>
      </c>
      <c r="H26" s="14" t="s">
        <v>16</v>
      </c>
      <c r="I26" s="11">
        <f>AVERAGE(I20:K20)</f>
        <v>0.87263569940291774</v>
      </c>
      <c r="J26" s="11">
        <f>STDEV(I20:K20)</f>
        <v>0.61190952519057429</v>
      </c>
      <c r="K26" s="15">
        <v>0.37834295534661555</v>
      </c>
      <c r="M26" s="14" t="s">
        <v>16</v>
      </c>
      <c r="N26" s="11">
        <f>AVERAGE(N20:P20)</f>
        <v>1.3848824324110141</v>
      </c>
      <c r="O26" s="11">
        <f>STDEV(N20:P20)</f>
        <v>0.41103256986477427</v>
      </c>
      <c r="P26" s="15">
        <v>0.46980532000000003</v>
      </c>
      <c r="R26" s="14" t="s">
        <v>16</v>
      </c>
      <c r="S26" s="11">
        <f>AVERAGE(S20:U20)</f>
        <v>1.1146829202375905</v>
      </c>
      <c r="T26" s="11">
        <f>STDEV(S20:U20)</f>
        <v>0.29131491351069277</v>
      </c>
      <c r="U26" s="15">
        <v>0.46864235820820255</v>
      </c>
    </row>
    <row r="27" spans="3:21" x14ac:dyDescent="0.2">
      <c r="C27" s="4" t="s">
        <v>18</v>
      </c>
      <c r="D27" s="5">
        <f>AVERAGE(D22:F22)</f>
        <v>1.7209668422361737</v>
      </c>
      <c r="E27" s="5">
        <f>STDEV(D22:F22)</f>
        <v>0.45900275183465283</v>
      </c>
      <c r="F27" s="6"/>
      <c r="H27" s="4" t="s">
        <v>18</v>
      </c>
      <c r="I27" s="5">
        <f>AVERAGE(I22:K22)</f>
        <v>1.2558224690828859</v>
      </c>
      <c r="J27" s="5">
        <f>STDEV(I22:K22)</f>
        <v>0.14437560969167001</v>
      </c>
      <c r="K27" s="6"/>
      <c r="M27" s="4" t="s">
        <v>18</v>
      </c>
      <c r="N27" s="5">
        <f>AVERAGE(N22:P22)</f>
        <v>1.4992452122871491</v>
      </c>
      <c r="O27" s="5">
        <f>STDEV(N22:P22)</f>
        <v>0.57378537917720118</v>
      </c>
      <c r="P27" s="6"/>
      <c r="R27" s="4" t="s">
        <v>18</v>
      </c>
      <c r="S27" s="5">
        <f>AVERAGE(S22:U22)</f>
        <v>0.81604445279174487</v>
      </c>
      <c r="T27" s="5">
        <f>STDEV(S22:U22)</f>
        <v>0.29852459150377975</v>
      </c>
      <c r="U27" s="6"/>
    </row>
    <row r="30" spans="3:21" x14ac:dyDescent="0.2">
      <c r="D30" s="57" t="s">
        <v>11</v>
      </c>
      <c r="E30" s="53"/>
      <c r="F30" s="54"/>
      <c r="G30" s="32"/>
      <c r="I30" s="57" t="s">
        <v>55</v>
      </c>
      <c r="J30" s="53"/>
      <c r="K30" s="54"/>
      <c r="N30" s="57" t="s">
        <v>56</v>
      </c>
      <c r="O30" s="53"/>
      <c r="P30" s="54"/>
      <c r="S30" s="57" t="s">
        <v>57</v>
      </c>
      <c r="T30" s="53"/>
      <c r="U30" s="54"/>
    </row>
    <row r="31" spans="3:21" x14ac:dyDescent="0.2">
      <c r="D31" s="58" t="s">
        <v>8</v>
      </c>
      <c r="E31" s="55"/>
      <c r="F31" s="56"/>
      <c r="G31" s="32"/>
      <c r="I31" s="58" t="s">
        <v>8</v>
      </c>
      <c r="J31" s="55"/>
      <c r="K31" s="56"/>
      <c r="N31" s="58" t="s">
        <v>8</v>
      </c>
      <c r="O31" s="55"/>
      <c r="P31" s="56"/>
      <c r="S31" s="58" t="s">
        <v>8</v>
      </c>
      <c r="T31" s="55"/>
      <c r="U31" s="56"/>
    </row>
    <row r="32" spans="3:21" x14ac:dyDescent="0.2">
      <c r="C32" s="1"/>
      <c r="D32" s="35" t="s">
        <v>19</v>
      </c>
      <c r="E32" s="35" t="s">
        <v>4</v>
      </c>
      <c r="F32" s="36" t="s">
        <v>5</v>
      </c>
      <c r="G32" s="32"/>
      <c r="H32" s="1"/>
      <c r="I32" s="35" t="s">
        <v>19</v>
      </c>
      <c r="J32" s="35" t="s">
        <v>4</v>
      </c>
      <c r="K32" s="36" t="s">
        <v>5</v>
      </c>
      <c r="M32" s="1"/>
      <c r="N32" s="35" t="s">
        <v>19</v>
      </c>
      <c r="O32" s="35" t="s">
        <v>4</v>
      </c>
      <c r="P32" s="36" t="s">
        <v>5</v>
      </c>
      <c r="R32" s="1"/>
      <c r="S32" s="35" t="s">
        <v>19</v>
      </c>
      <c r="T32" s="35" t="s">
        <v>4</v>
      </c>
      <c r="U32" s="36" t="s">
        <v>5</v>
      </c>
    </row>
    <row r="33" spans="3:21" x14ac:dyDescent="0.2">
      <c r="C33" s="18" t="s">
        <v>17</v>
      </c>
      <c r="D33" s="11">
        <v>0.50270587020577484</v>
      </c>
      <c r="E33" s="11">
        <v>0.43073575046474455</v>
      </c>
      <c r="F33" s="15">
        <v>0.6</v>
      </c>
      <c r="G33" s="32"/>
      <c r="H33" s="18" t="s">
        <v>17</v>
      </c>
      <c r="I33" s="11">
        <v>0.94098456411192422</v>
      </c>
      <c r="J33" s="11">
        <v>1.3419782029544387</v>
      </c>
      <c r="K33" s="15">
        <v>1.1122605400000001</v>
      </c>
      <c r="M33" s="18" t="s">
        <v>17</v>
      </c>
      <c r="N33" s="11">
        <v>1.1197187838630582</v>
      </c>
      <c r="O33" s="11">
        <v>0.9079873368443272</v>
      </c>
      <c r="P33" s="15">
        <v>1.3885000481174457</v>
      </c>
      <c r="R33" s="18" t="s">
        <v>17</v>
      </c>
      <c r="S33" s="11">
        <v>0.91977770959393534</v>
      </c>
      <c r="T33" s="11">
        <v>1.18992818164698</v>
      </c>
      <c r="U33" s="15">
        <v>1.045632178</v>
      </c>
    </row>
    <row r="34" spans="3:21" x14ac:dyDescent="0.2">
      <c r="C34" s="18" t="s">
        <v>16</v>
      </c>
      <c r="D34" s="11">
        <v>0.5</v>
      </c>
      <c r="E34" s="11">
        <v>0.6</v>
      </c>
      <c r="F34" s="15">
        <v>0.89324597579567633</v>
      </c>
      <c r="G34" s="32"/>
      <c r="H34" s="18" t="s">
        <v>16</v>
      </c>
      <c r="I34" s="11">
        <v>0.92528796542192515</v>
      </c>
      <c r="J34" s="11">
        <v>0.72370207840796907</v>
      </c>
      <c r="K34" s="15">
        <v>0.52732955208931376</v>
      </c>
      <c r="M34" s="18" t="s">
        <v>16</v>
      </c>
      <c r="N34" s="11">
        <v>1.0929975473942379</v>
      </c>
      <c r="O34" s="11">
        <v>1.0900669824257914</v>
      </c>
      <c r="P34" s="15">
        <v>1.3391167238806518</v>
      </c>
      <c r="R34" s="18" t="s">
        <v>16</v>
      </c>
      <c r="S34" s="11">
        <v>0.94975433341303173</v>
      </c>
      <c r="T34" s="11">
        <v>1.8829264968855739</v>
      </c>
      <c r="U34" s="15">
        <v>1.3265485969999999</v>
      </c>
    </row>
    <row r="35" spans="3:21" x14ac:dyDescent="0.2">
      <c r="C35" s="18" t="s">
        <v>15</v>
      </c>
      <c r="D35" s="11">
        <v>1.2</v>
      </c>
      <c r="E35" s="11">
        <v>1.3692039499949957</v>
      </c>
      <c r="F35" s="15">
        <v>1.2199885952894551</v>
      </c>
      <c r="G35" s="32"/>
      <c r="H35" s="18" t="s">
        <v>15</v>
      </c>
      <c r="I35" s="11">
        <v>1.2767675074317153</v>
      </c>
      <c r="J35" s="11">
        <v>0.97208060692261467</v>
      </c>
      <c r="K35" s="15">
        <v>1.0630621600059367</v>
      </c>
      <c r="M35" s="18" t="s">
        <v>15</v>
      </c>
      <c r="N35" s="11">
        <v>1.0096042449404088</v>
      </c>
      <c r="O35" s="11">
        <v>1.1260873968947023</v>
      </c>
      <c r="P35" s="15">
        <v>1.2019074304226653</v>
      </c>
      <c r="R35" s="18" t="s">
        <v>15</v>
      </c>
      <c r="S35" s="11">
        <v>0.97810545175728958</v>
      </c>
      <c r="T35" s="11">
        <v>1.0433512092543755</v>
      </c>
      <c r="U35" s="15">
        <v>1.0245879520000001</v>
      </c>
    </row>
    <row r="36" spans="3:21" x14ac:dyDescent="0.2">
      <c r="C36" s="18" t="s">
        <v>18</v>
      </c>
      <c r="D36" s="11">
        <v>1.6371772487817324</v>
      </c>
      <c r="E36" s="11">
        <v>1.4</v>
      </c>
      <c r="F36" s="15">
        <v>1.5</v>
      </c>
      <c r="G36" s="32"/>
      <c r="H36" s="18" t="s">
        <v>18</v>
      </c>
      <c r="I36" s="11">
        <v>0.87999817599999997</v>
      </c>
      <c r="J36" s="11">
        <v>0.63559314300000003</v>
      </c>
      <c r="K36" s="15">
        <v>0.97996541299999995</v>
      </c>
      <c r="M36" s="18" t="s">
        <v>18</v>
      </c>
      <c r="N36" s="11">
        <v>1.1713502467913184</v>
      </c>
      <c r="O36" s="11">
        <v>0.71621184750127487</v>
      </c>
      <c r="P36" s="15">
        <v>0.66521396846254099</v>
      </c>
      <c r="R36" s="18" t="s">
        <v>18</v>
      </c>
      <c r="S36" s="11">
        <v>1.3083966261977389</v>
      </c>
      <c r="T36" s="11">
        <v>0.62969285277678455</v>
      </c>
      <c r="U36" s="15">
        <v>0.94362541600000005</v>
      </c>
    </row>
    <row r="37" spans="3:21" x14ac:dyDescent="0.2">
      <c r="C37" s="14"/>
      <c r="D37" s="19" t="s">
        <v>0</v>
      </c>
      <c r="E37" s="19" t="s">
        <v>9</v>
      </c>
      <c r="F37" s="41" t="s">
        <v>23</v>
      </c>
      <c r="G37" s="32"/>
      <c r="H37" s="14"/>
      <c r="I37" s="19" t="s">
        <v>0</v>
      </c>
      <c r="J37" s="19" t="s">
        <v>9</v>
      </c>
      <c r="K37" s="41" t="s">
        <v>23</v>
      </c>
      <c r="M37" s="14"/>
      <c r="N37" s="19" t="s">
        <v>0</v>
      </c>
      <c r="O37" s="19" t="s">
        <v>9</v>
      </c>
      <c r="P37" s="41" t="s">
        <v>23</v>
      </c>
      <c r="R37" s="14"/>
      <c r="S37" s="19" t="s">
        <v>0</v>
      </c>
      <c r="T37" s="19" t="s">
        <v>9</v>
      </c>
      <c r="U37" s="41" t="s">
        <v>23</v>
      </c>
    </row>
    <row r="38" spans="3:21" x14ac:dyDescent="0.2">
      <c r="C38" s="14" t="s">
        <v>17</v>
      </c>
      <c r="D38" s="11">
        <f>AVERAGE(D33:F33)</f>
        <v>0.51114720689017312</v>
      </c>
      <c r="E38" s="11">
        <f>STDEV(D33:F33)</f>
        <v>8.4947269917566695E-2</v>
      </c>
      <c r="F38" s="15">
        <v>1.5882782046923696E-2</v>
      </c>
      <c r="G38" s="32"/>
      <c r="H38" s="14" t="s">
        <v>17</v>
      </c>
      <c r="I38" s="11">
        <f>AVERAGE(I33:K33)</f>
        <v>1.1317411023554544</v>
      </c>
      <c r="J38" s="11">
        <f>STDEV(I33:K33)</f>
        <v>0.20120535238979956</v>
      </c>
      <c r="K38" s="15">
        <v>0.90417993899096949</v>
      </c>
      <c r="M38" s="14" t="s">
        <v>17</v>
      </c>
      <c r="N38" s="11">
        <f>AVERAGE(N33:P33)</f>
        <v>1.138735389608277</v>
      </c>
      <c r="O38" s="11">
        <f>STDEV(N33:P33)</f>
        <v>0.24082014013431804</v>
      </c>
      <c r="P38" s="15">
        <v>0.85237393485714852</v>
      </c>
      <c r="R38" s="14" t="s">
        <v>17</v>
      </c>
      <c r="S38" s="11">
        <f>AVERAGE(S33:U33)</f>
        <v>1.0517793564136384</v>
      </c>
      <c r="T38" s="11">
        <f>STDEV(S33:U33)</f>
        <v>0.13518010297176702</v>
      </c>
      <c r="U38" s="15">
        <v>0.78164614101429719</v>
      </c>
    </row>
    <row r="39" spans="3:21" x14ac:dyDescent="0.2">
      <c r="C39" s="14" t="s">
        <v>15</v>
      </c>
      <c r="D39" s="11">
        <f>AVERAGE(D35:F35)</f>
        <v>1.2630641817614834</v>
      </c>
      <c r="E39" s="11">
        <f>STDEV(D35:F35)</f>
        <v>9.246147189997117E-2</v>
      </c>
      <c r="F39" s="15"/>
      <c r="G39" s="32"/>
      <c r="H39" s="14" t="s">
        <v>15</v>
      </c>
      <c r="I39" s="11">
        <f>AVERAGE(I35:K35)</f>
        <v>1.1039700914534223</v>
      </c>
      <c r="J39" s="11">
        <f>STDEV(I35:K35)</f>
        <v>0.15640850672819626</v>
      </c>
      <c r="K39" s="15"/>
      <c r="M39" s="14" t="s">
        <v>15</v>
      </c>
      <c r="N39" s="11">
        <f>AVERAGE(N35:P35)</f>
        <v>1.1125330240859255</v>
      </c>
      <c r="O39" s="11">
        <f>STDEV(N35:P35)</f>
        <v>9.6865471419568666E-2</v>
      </c>
      <c r="P39" s="15"/>
      <c r="R39" s="14" t="s">
        <v>15</v>
      </c>
      <c r="S39" s="11">
        <f>AVERAGE(S35:U35)</f>
        <v>1.0153482043372217</v>
      </c>
      <c r="T39" s="11">
        <f>STDEV(S35:U35)</f>
        <v>3.3589908015593022E-2</v>
      </c>
      <c r="U39" s="15"/>
    </row>
    <row r="40" spans="3:21" x14ac:dyDescent="0.2">
      <c r="C40" s="14" t="s">
        <v>16</v>
      </c>
      <c r="D40" s="11">
        <f>AVERAGE(D34:F34)</f>
        <v>0.66441532526522551</v>
      </c>
      <c r="E40" s="11">
        <f>STDEV(D34:F34)</f>
        <v>0.20438346304591731</v>
      </c>
      <c r="F40" s="15">
        <v>3.1820235980564326E-2</v>
      </c>
      <c r="G40" s="32"/>
      <c r="H40" s="14" t="s">
        <v>16</v>
      </c>
      <c r="I40" s="11">
        <f>AVERAGE(I34:K34)</f>
        <v>0.7254398653064027</v>
      </c>
      <c r="J40" s="11">
        <f>STDEV(I34:K34)</f>
        <v>0.19898489795215751</v>
      </c>
      <c r="K40" s="15">
        <v>0.60221971212908887</v>
      </c>
      <c r="M40" s="14" t="s">
        <v>16</v>
      </c>
      <c r="N40" s="11">
        <f>AVERAGE(N34:P34)</f>
        <v>1.1740604179002272</v>
      </c>
      <c r="O40" s="11">
        <f>STDEV(N34:P34)</f>
        <v>0.14295046401004188</v>
      </c>
      <c r="P40" s="15">
        <v>0.277479178471149</v>
      </c>
      <c r="R40" s="14" t="s">
        <v>16</v>
      </c>
      <c r="S40" s="11">
        <f>AVERAGE(S34:U34)</f>
        <v>1.3864098090995352</v>
      </c>
      <c r="T40" s="11">
        <f>STDEV(S34:U34)</f>
        <v>0.46945723469292305</v>
      </c>
      <c r="U40" s="15">
        <v>0.93584276053086146</v>
      </c>
    </row>
    <row r="41" spans="3:21" x14ac:dyDescent="0.2">
      <c r="C41" s="4" t="s">
        <v>18</v>
      </c>
      <c r="D41" s="5">
        <f>AVERAGE(D36:F36)</f>
        <v>1.5123924162605775</v>
      </c>
      <c r="E41" s="5">
        <f>STDEV(D36:F36)</f>
        <v>0.11907325820896784</v>
      </c>
      <c r="F41" s="6"/>
      <c r="G41" s="32"/>
      <c r="H41" s="4" t="s">
        <v>18</v>
      </c>
      <c r="I41" s="5">
        <f>AVERAGE(I36:K36)</f>
        <v>0.83185224399999991</v>
      </c>
      <c r="J41" s="5">
        <f>STDEV(I36:K36)</f>
        <v>0.17716260373552273</v>
      </c>
      <c r="K41" s="6"/>
      <c r="M41" s="4" t="s">
        <v>18</v>
      </c>
      <c r="N41" s="5">
        <f>AVERAGE(N36:P36)</f>
        <v>0.85092535425171134</v>
      </c>
      <c r="O41" s="5">
        <f>STDEV(N36:P36)</f>
        <v>0.27866517496069787</v>
      </c>
      <c r="P41" s="6"/>
      <c r="R41" s="4" t="s">
        <v>18</v>
      </c>
      <c r="S41" s="5">
        <f>AVERAGE(S36:U36)</f>
        <v>0.9605716316581745</v>
      </c>
      <c r="T41" s="5">
        <f>STDEV(S36:U36)</f>
        <v>0.339669079668448</v>
      </c>
      <c r="U41" s="6"/>
    </row>
    <row r="42" spans="3:21" x14ac:dyDescent="0.2">
      <c r="C42" s="32"/>
      <c r="D42" s="25"/>
      <c r="E42" s="25"/>
      <c r="F42" s="25"/>
      <c r="G42" s="32"/>
    </row>
    <row r="43" spans="3:21" x14ac:dyDescent="0.2">
      <c r="C43" s="43"/>
      <c r="D43" s="32"/>
      <c r="E43" s="32"/>
      <c r="F43" s="32"/>
      <c r="G43" s="32"/>
    </row>
    <row r="44" spans="3:21" x14ac:dyDescent="0.2">
      <c r="D44" s="57" t="s">
        <v>11</v>
      </c>
      <c r="E44" s="53"/>
      <c r="F44" s="54"/>
      <c r="G44" s="32"/>
      <c r="I44" s="57" t="s">
        <v>55</v>
      </c>
      <c r="J44" s="53"/>
      <c r="K44" s="54"/>
      <c r="N44" s="57" t="s">
        <v>56</v>
      </c>
      <c r="O44" s="53"/>
      <c r="P44" s="54"/>
      <c r="S44" s="57" t="s">
        <v>57</v>
      </c>
      <c r="T44" s="53"/>
      <c r="U44" s="54"/>
    </row>
    <row r="45" spans="3:21" x14ac:dyDescent="0.2">
      <c r="D45" s="58" t="s">
        <v>7</v>
      </c>
      <c r="E45" s="55"/>
      <c r="F45" s="56"/>
      <c r="G45" s="32"/>
      <c r="I45" s="58" t="s">
        <v>7</v>
      </c>
      <c r="J45" s="55"/>
      <c r="K45" s="56"/>
      <c r="N45" s="58" t="s">
        <v>7</v>
      </c>
      <c r="O45" s="55"/>
      <c r="P45" s="56"/>
      <c r="S45" s="58" t="s">
        <v>7</v>
      </c>
      <c r="T45" s="55"/>
      <c r="U45" s="56"/>
    </row>
    <row r="46" spans="3:21" x14ac:dyDescent="0.2">
      <c r="C46" s="1"/>
      <c r="D46" s="48" t="s">
        <v>19</v>
      </c>
      <c r="E46" s="48" t="s">
        <v>4</v>
      </c>
      <c r="F46" s="49" t="s">
        <v>5</v>
      </c>
      <c r="G46" s="32"/>
      <c r="H46" s="1"/>
      <c r="I46" s="35" t="s">
        <v>19</v>
      </c>
      <c r="J46" s="35" t="s">
        <v>4</v>
      </c>
      <c r="K46" s="36" t="s">
        <v>5</v>
      </c>
      <c r="M46" s="1"/>
      <c r="N46" s="35" t="s">
        <v>19</v>
      </c>
      <c r="O46" s="35" t="s">
        <v>4</v>
      </c>
      <c r="P46" s="36" t="s">
        <v>5</v>
      </c>
      <c r="R46" s="1"/>
      <c r="S46" s="35" t="s">
        <v>19</v>
      </c>
      <c r="T46" s="35" t="s">
        <v>4</v>
      </c>
      <c r="U46" s="36" t="s">
        <v>5</v>
      </c>
    </row>
    <row r="47" spans="3:21" x14ac:dyDescent="0.2">
      <c r="C47" s="18" t="s">
        <v>17</v>
      </c>
      <c r="D47" s="11">
        <v>0</v>
      </c>
      <c r="E47" s="11">
        <v>0.41989040202980338</v>
      </c>
      <c r="F47" s="15">
        <v>0.18905366062608739</v>
      </c>
      <c r="G47" s="32"/>
      <c r="H47" s="18" t="s">
        <v>17</v>
      </c>
      <c r="I47" s="11">
        <v>1.2107243713200826</v>
      </c>
      <c r="J47" s="11">
        <v>0.51256951144448992</v>
      </c>
      <c r="K47" s="15">
        <v>1.5222786280048048</v>
      </c>
      <c r="M47" s="18" t="s">
        <v>17</v>
      </c>
      <c r="N47" s="11">
        <v>0.99919189457028557</v>
      </c>
      <c r="O47" s="11">
        <v>0.86682735861180316</v>
      </c>
      <c r="P47" s="15">
        <v>0.97820228739620463</v>
      </c>
      <c r="R47" s="18" t="s">
        <v>17</v>
      </c>
      <c r="S47" s="11">
        <v>1.0011197069580791</v>
      </c>
      <c r="T47" s="11">
        <v>2.1643342878353158</v>
      </c>
      <c r="U47" s="15">
        <v>1.4049222611978365</v>
      </c>
    </row>
    <row r="48" spans="3:21" x14ac:dyDescent="0.2">
      <c r="C48" s="18" t="s">
        <v>16</v>
      </c>
      <c r="D48" s="11">
        <v>0</v>
      </c>
      <c r="E48" s="11">
        <v>0.61625261192037606</v>
      </c>
      <c r="F48" s="15">
        <v>0.1015664032143368</v>
      </c>
      <c r="G48" s="32"/>
      <c r="H48" s="18" t="s">
        <v>16</v>
      </c>
      <c r="I48" s="11">
        <v>0.26327204273944588</v>
      </c>
      <c r="J48" s="11">
        <v>1.1636621775049569</v>
      </c>
      <c r="K48" s="15">
        <v>1.949787623413082</v>
      </c>
      <c r="M48" s="18" t="s">
        <v>16</v>
      </c>
      <c r="N48" s="11">
        <v>0.88944906975591487</v>
      </c>
      <c r="O48" s="11">
        <v>0.9593243359997552</v>
      </c>
      <c r="P48" s="15">
        <v>1.0952653146176039</v>
      </c>
      <c r="R48" s="18" t="s">
        <v>16</v>
      </c>
      <c r="S48" s="11">
        <v>0.92658371138880546</v>
      </c>
      <c r="T48" s="11">
        <v>1.6260515183513964</v>
      </c>
      <c r="U48" s="15">
        <v>1.3112306391849458</v>
      </c>
    </row>
    <row r="49" spans="3:21" x14ac:dyDescent="0.2">
      <c r="C49" s="18" t="s">
        <v>15</v>
      </c>
      <c r="D49" s="11">
        <v>1.1921241199999999</v>
      </c>
      <c r="E49" s="11">
        <v>1.4050113099999999</v>
      </c>
      <c r="F49" s="15">
        <v>0.98500111999999995</v>
      </c>
      <c r="G49" s="32"/>
      <c r="H49" s="18" t="s">
        <v>15</v>
      </c>
      <c r="I49" s="11">
        <v>0.58328856779849547</v>
      </c>
      <c r="J49" s="11">
        <v>1.3131096142268359</v>
      </c>
      <c r="K49" s="15">
        <v>2.3011022444649054</v>
      </c>
      <c r="M49" s="18" t="s">
        <v>15</v>
      </c>
      <c r="N49" s="11">
        <v>0.93587670742095042</v>
      </c>
      <c r="O49" s="11">
        <v>0.96987852376430284</v>
      </c>
      <c r="P49" s="15">
        <v>1.0096116548817222</v>
      </c>
      <c r="R49" s="18" t="s">
        <v>15</v>
      </c>
      <c r="S49" s="11">
        <v>0.86603076642715393</v>
      </c>
      <c r="T49" s="11">
        <v>1.1557479544909917</v>
      </c>
      <c r="U49" s="15">
        <v>1.1182648286580059</v>
      </c>
    </row>
    <row r="50" spans="3:21" x14ac:dyDescent="0.2">
      <c r="C50" s="18" t="s">
        <v>18</v>
      </c>
      <c r="D50" s="11">
        <v>0.55051641000179741</v>
      </c>
      <c r="E50" s="11">
        <v>1.5956549430297007</v>
      </c>
      <c r="F50" s="15">
        <v>1.4090011119999999</v>
      </c>
      <c r="G50" s="32"/>
      <c r="H50" s="18" t="s">
        <v>18</v>
      </c>
      <c r="I50" s="11">
        <v>0.33521028756038984</v>
      </c>
      <c r="J50" s="11">
        <v>0.78429632596920262</v>
      </c>
      <c r="K50" s="15">
        <v>1.8491362728499403</v>
      </c>
      <c r="M50" s="18" t="s">
        <v>18</v>
      </c>
      <c r="N50" s="11">
        <v>0.87917772800254612</v>
      </c>
      <c r="O50" s="11">
        <v>1.0283593381058247</v>
      </c>
      <c r="P50" s="15">
        <v>0.78920952898641761</v>
      </c>
      <c r="R50" s="18" t="s">
        <v>18</v>
      </c>
      <c r="S50" s="11">
        <v>1.0450770725597431</v>
      </c>
      <c r="T50" s="11">
        <v>2.6065634978895411</v>
      </c>
      <c r="U50" s="15">
        <v>0.94888697976069247</v>
      </c>
    </row>
    <row r="51" spans="3:21" x14ac:dyDescent="0.2">
      <c r="C51" s="14"/>
      <c r="D51" s="19" t="s">
        <v>0</v>
      </c>
      <c r="E51" s="19" t="s">
        <v>9</v>
      </c>
      <c r="F51" s="41" t="s">
        <v>23</v>
      </c>
      <c r="G51" s="32"/>
      <c r="H51" s="14"/>
      <c r="I51" s="19" t="s">
        <v>0</v>
      </c>
      <c r="J51" s="19" t="s">
        <v>9</v>
      </c>
      <c r="K51" s="41" t="s">
        <v>23</v>
      </c>
      <c r="M51" s="14"/>
      <c r="N51" s="19" t="s">
        <v>0</v>
      </c>
      <c r="O51" s="19" t="s">
        <v>9</v>
      </c>
      <c r="P51" s="41" t="s">
        <v>23</v>
      </c>
      <c r="R51" s="14"/>
      <c r="S51" s="19" t="s">
        <v>0</v>
      </c>
      <c r="T51" s="19" t="s">
        <v>9</v>
      </c>
      <c r="U51" s="41" t="s">
        <v>23</v>
      </c>
    </row>
    <row r="52" spans="3:21" x14ac:dyDescent="0.2">
      <c r="C52" s="14" t="s">
        <v>17</v>
      </c>
      <c r="D52" s="11">
        <f>AVERAGE(D47:F47)</f>
        <v>0.20298135421863026</v>
      </c>
      <c r="E52" s="11">
        <f>STDEV(D47:F47)</f>
        <v>0.21029140000435895</v>
      </c>
      <c r="F52" s="15">
        <v>1.3135000000000001E-2</v>
      </c>
      <c r="G52" s="32"/>
      <c r="H52" s="14" t="s">
        <v>17</v>
      </c>
      <c r="I52" s="11">
        <f>AVERAGE(I47:K47)</f>
        <v>1.0818575035897924</v>
      </c>
      <c r="J52" s="11">
        <f>STDEV(I47:K47)</f>
        <v>0.5170426744623845</v>
      </c>
      <c r="K52" s="15">
        <v>0.57098243853067654</v>
      </c>
      <c r="M52" s="14" t="s">
        <v>17</v>
      </c>
      <c r="N52" s="11">
        <f>AVERAGE(N47:P47)</f>
        <v>0.94807384685943108</v>
      </c>
      <c r="O52" s="11">
        <f>STDEV(N47:P47)</f>
        <v>7.1139895921764729E-2</v>
      </c>
      <c r="P52" s="15">
        <v>0.67128750933376335</v>
      </c>
      <c r="R52" s="14" t="s">
        <v>17</v>
      </c>
      <c r="S52" s="11">
        <f>AVERAGE(S47:U47)</f>
        <v>1.523458751997077</v>
      </c>
      <c r="T52" s="11">
        <f>STDEV(S47:U47)</f>
        <v>0.59059733747249521</v>
      </c>
      <c r="U52" s="15">
        <v>0.218875871</v>
      </c>
    </row>
    <row r="53" spans="3:21" x14ac:dyDescent="0.2">
      <c r="C53" s="14" t="s">
        <v>15</v>
      </c>
      <c r="D53" s="11">
        <f>AVERAGE(D49:F49)</f>
        <v>1.1940455166666666</v>
      </c>
      <c r="E53" s="11">
        <f>STDEV(D49:F49)</f>
        <v>0.21001168717436175</v>
      </c>
      <c r="F53" s="15"/>
      <c r="G53" s="32"/>
      <c r="H53" s="14" t="s">
        <v>15</v>
      </c>
      <c r="I53" s="11">
        <f>AVERAGE(I49:K49)</f>
        <v>1.3991668088300788</v>
      </c>
      <c r="J53" s="11">
        <f>STDEV(I49:K49)</f>
        <v>0.86213417603803288</v>
      </c>
      <c r="K53" s="15"/>
      <c r="M53" s="14" t="s">
        <v>15</v>
      </c>
      <c r="N53" s="11">
        <f>AVERAGE(N49:P49)</f>
        <v>0.97178896202232512</v>
      </c>
      <c r="O53" s="11">
        <f>STDEV(N49:P49)</f>
        <v>3.690457898437511E-2</v>
      </c>
      <c r="P53" s="15"/>
      <c r="R53" s="14" t="s">
        <v>15</v>
      </c>
      <c r="S53" s="11">
        <f>AVERAGE(S49:U49)</f>
        <v>1.0466811831920504</v>
      </c>
      <c r="T53" s="11">
        <f>STDEV(S49:U49)</f>
        <v>0.15756641770552257</v>
      </c>
      <c r="U53" s="15"/>
    </row>
    <row r="54" spans="3:21" x14ac:dyDescent="0.2">
      <c r="C54" s="14" t="s">
        <v>16</v>
      </c>
      <c r="D54" s="11">
        <f>AVERAGE(D48:F48)</f>
        <v>0.23927300504490426</v>
      </c>
      <c r="E54" s="11">
        <f>STDEV(D48:F48)</f>
        <v>0.33039998723587033</v>
      </c>
      <c r="F54" s="15">
        <v>4.9918999999999998E-2</v>
      </c>
      <c r="G54" s="32"/>
      <c r="H54" s="14" t="s">
        <v>16</v>
      </c>
      <c r="I54" s="11">
        <f>AVERAGE(I48:K48)</f>
        <v>1.1255739478858284</v>
      </c>
      <c r="J54" s="11">
        <f>STDEV(I48:K48)</f>
        <v>0.84390268152813219</v>
      </c>
      <c r="K54" s="15">
        <v>0.40955566377540609</v>
      </c>
      <c r="M54" s="14" t="s">
        <v>16</v>
      </c>
      <c r="N54" s="11">
        <f>AVERAGE(N48:P48)</f>
        <v>0.98134624012442462</v>
      </c>
      <c r="O54" s="11">
        <f>STDEV(N48:P48)</f>
        <v>0.10466042641896116</v>
      </c>
      <c r="P54" s="15">
        <v>0.54517939836834017</v>
      </c>
      <c r="R54" s="14" t="s">
        <v>16</v>
      </c>
      <c r="S54" s="11">
        <f>AVERAGE(S48:U48)</f>
        <v>1.2879552896417159</v>
      </c>
      <c r="T54" s="11">
        <f>STDEV(S48:U48)</f>
        <v>0.35031430125893204</v>
      </c>
      <c r="U54" s="15"/>
    </row>
    <row r="55" spans="3:21" x14ac:dyDescent="0.2">
      <c r="C55" s="4" t="s">
        <v>18</v>
      </c>
      <c r="D55" s="5">
        <f>AVERAGE(D50:F50)</f>
        <v>1.1850574883438327</v>
      </c>
      <c r="E55" s="5">
        <f>STDEV(D50:F50)</f>
        <v>0.5573972535249172</v>
      </c>
      <c r="F55" s="6"/>
      <c r="G55" s="32"/>
      <c r="H55" s="4" t="s">
        <v>18</v>
      </c>
      <c r="I55" s="5">
        <f>AVERAGE(I50:K50)</f>
        <v>0.98954762879317748</v>
      </c>
      <c r="J55" s="5">
        <f>STDEV(I50:K50)</f>
        <v>0.77755324268948856</v>
      </c>
      <c r="K55" s="6"/>
      <c r="M55" s="4" t="s">
        <v>18</v>
      </c>
      <c r="N55" s="5">
        <f>AVERAGE(N50:P50)</f>
        <v>0.89891553169826288</v>
      </c>
      <c r="O55" s="5">
        <f>STDEV(N50:P50)</f>
        <v>0.12079049412727073</v>
      </c>
      <c r="P55" s="6"/>
      <c r="R55" s="4" t="s">
        <v>18</v>
      </c>
      <c r="S55" s="5">
        <f>AVERAGE(S50:U50)</f>
        <v>1.5335091834033256</v>
      </c>
      <c r="T55" s="5">
        <f>STDEV(S50:U50)</f>
        <v>0.93053603093393655</v>
      </c>
      <c r="U55" s="6">
        <v>0.59571728800000001</v>
      </c>
    </row>
    <row r="56" spans="3:21" x14ac:dyDescent="0.2">
      <c r="C56" s="43"/>
      <c r="D56" s="32"/>
      <c r="E56" s="32"/>
      <c r="F56" s="32"/>
      <c r="G56" s="32"/>
    </row>
    <row r="59" spans="3:21" x14ac:dyDescent="0.2">
      <c r="D59" s="38" t="s">
        <v>13</v>
      </c>
      <c r="E59" s="39"/>
      <c r="F59" s="40"/>
      <c r="I59" s="38" t="s">
        <v>13</v>
      </c>
      <c r="J59" s="39"/>
      <c r="K59" s="40"/>
      <c r="N59" s="57" t="s">
        <v>13</v>
      </c>
      <c r="O59" s="53"/>
      <c r="P59" s="54"/>
      <c r="S59" s="57" t="s">
        <v>13</v>
      </c>
      <c r="T59" s="53"/>
      <c r="U59" s="54"/>
    </row>
    <row r="60" spans="3:21" x14ac:dyDescent="0.2">
      <c r="D60" s="37" t="s">
        <v>26</v>
      </c>
      <c r="E60" s="16"/>
      <c r="F60" s="17"/>
      <c r="I60" s="37" t="s">
        <v>6</v>
      </c>
      <c r="J60" s="16"/>
      <c r="K60" s="17"/>
      <c r="N60" s="58" t="s">
        <v>8</v>
      </c>
      <c r="O60" s="55"/>
      <c r="P60" s="56"/>
      <c r="S60" s="58" t="s">
        <v>7</v>
      </c>
      <c r="T60" s="55"/>
      <c r="U60" s="56"/>
    </row>
    <row r="61" spans="3:21" x14ac:dyDescent="0.2">
      <c r="C61" s="1"/>
      <c r="D61" s="35" t="s">
        <v>19</v>
      </c>
      <c r="E61" s="35" t="s">
        <v>4</v>
      </c>
      <c r="F61" s="36" t="s">
        <v>5</v>
      </c>
      <c r="H61" s="1"/>
      <c r="I61" s="35" t="s">
        <v>19</v>
      </c>
      <c r="J61" s="35" t="s">
        <v>4</v>
      </c>
      <c r="K61" s="36" t="s">
        <v>5</v>
      </c>
      <c r="M61" s="1"/>
      <c r="N61" s="35" t="s">
        <v>19</v>
      </c>
      <c r="O61" s="35" t="s">
        <v>4</v>
      </c>
      <c r="P61" s="36" t="s">
        <v>5</v>
      </c>
      <c r="R61" s="1"/>
      <c r="S61" s="35" t="s">
        <v>19</v>
      </c>
      <c r="T61" s="35" t="s">
        <v>4</v>
      </c>
      <c r="U61" s="36" t="s">
        <v>5</v>
      </c>
    </row>
    <row r="62" spans="3:21" x14ac:dyDescent="0.2">
      <c r="C62" s="18" t="s">
        <v>17</v>
      </c>
      <c r="D62" s="11">
        <v>1.2954146295507534</v>
      </c>
      <c r="E62" s="11">
        <v>0.73212687784318786</v>
      </c>
      <c r="F62" s="15">
        <v>1.0290664996106555</v>
      </c>
      <c r="H62" s="18" t="s">
        <v>17</v>
      </c>
      <c r="I62" s="11">
        <v>0.67959906605198361</v>
      </c>
      <c r="J62" s="11">
        <v>1.3390209407808575</v>
      </c>
      <c r="K62" s="15">
        <v>1.6437289255509886</v>
      </c>
      <c r="M62" s="18" t="s">
        <v>17</v>
      </c>
      <c r="N62" s="11">
        <v>1.1399459999999999</v>
      </c>
      <c r="O62" s="11">
        <v>0.94051240000000003</v>
      </c>
      <c r="P62" s="15">
        <v>1.1499900999999999</v>
      </c>
      <c r="R62" s="18" t="s">
        <v>17</v>
      </c>
      <c r="S62" s="11">
        <v>1.0125176114786898</v>
      </c>
      <c r="T62" s="11">
        <v>0.73465581303837513</v>
      </c>
      <c r="U62" s="15">
        <v>0.76478880128529503</v>
      </c>
    </row>
    <row r="63" spans="3:21" x14ac:dyDescent="0.2">
      <c r="C63" s="18" t="s">
        <v>16</v>
      </c>
      <c r="D63" s="11">
        <v>1.1604922962106858</v>
      </c>
      <c r="E63" s="11">
        <v>0.78549865502311977</v>
      </c>
      <c r="F63" s="15">
        <v>0.95684521300000003</v>
      </c>
      <c r="H63" s="18" t="s">
        <v>16</v>
      </c>
      <c r="I63" s="11">
        <v>1.0223401808206702</v>
      </c>
      <c r="J63" s="11">
        <v>1.222989227354188</v>
      </c>
      <c r="K63" s="15">
        <v>2.060806573470642</v>
      </c>
      <c r="M63" s="18" t="s">
        <v>16</v>
      </c>
      <c r="N63" s="11">
        <v>1.0005680541708584</v>
      </c>
      <c r="O63" s="11">
        <v>1.0257863919223869</v>
      </c>
      <c r="P63" s="15">
        <v>0.97523261500000002</v>
      </c>
      <c r="R63" s="18" t="s">
        <v>16</v>
      </c>
      <c r="S63" s="11">
        <v>0.91266648179420273</v>
      </c>
      <c r="T63" s="11">
        <v>1.3041249662832537</v>
      </c>
      <c r="U63" s="15">
        <v>1.0852365470000001</v>
      </c>
    </row>
    <row r="64" spans="3:21" x14ac:dyDescent="0.2">
      <c r="C64" s="18" t="s">
        <v>15</v>
      </c>
      <c r="D64" s="11">
        <v>1.1183690341921224</v>
      </c>
      <c r="E64" s="11">
        <v>0.88296047535611066</v>
      </c>
      <c r="F64" s="15">
        <v>1.1530509039434811</v>
      </c>
      <c r="H64" s="18" t="s">
        <v>15</v>
      </c>
      <c r="I64" s="11">
        <v>1.2696567180400435</v>
      </c>
      <c r="J64" s="11">
        <v>1.590211</v>
      </c>
      <c r="K64" s="15">
        <v>2.2385530317884528</v>
      </c>
      <c r="M64" s="18" t="s">
        <v>15</v>
      </c>
      <c r="N64" s="11">
        <v>0.90937042375597599</v>
      </c>
      <c r="O64" s="11">
        <v>0.79852594783471775</v>
      </c>
      <c r="P64" s="15">
        <v>1.0554689139199418</v>
      </c>
      <c r="R64" s="18" t="s">
        <v>15</v>
      </c>
      <c r="S64" s="11">
        <v>0.91871672902218127</v>
      </c>
      <c r="T64" s="11">
        <v>1.0003250210287891</v>
      </c>
      <c r="U64" s="15">
        <v>0.92868934491811184</v>
      </c>
    </row>
    <row r="65" spans="3:21" x14ac:dyDescent="0.2">
      <c r="C65" s="18" t="s">
        <v>18</v>
      </c>
      <c r="D65" s="11">
        <v>1.2576863586756235</v>
      </c>
      <c r="E65" s="11">
        <v>0.40856244555194821</v>
      </c>
      <c r="F65" s="15">
        <v>0.81526549599999998</v>
      </c>
      <c r="H65" s="18" t="s">
        <v>18</v>
      </c>
      <c r="I65" s="11">
        <v>0.98771327200439907</v>
      </c>
      <c r="J65" s="11">
        <v>1.2113632353565975</v>
      </c>
      <c r="K65" s="15">
        <v>1.2566411109359004</v>
      </c>
      <c r="M65" s="18" t="s">
        <v>18</v>
      </c>
      <c r="N65" s="11">
        <v>0.80759243610954301</v>
      </c>
      <c r="O65" s="11">
        <v>0.597857751798332</v>
      </c>
      <c r="P65" s="15">
        <v>0.72526458599999999</v>
      </c>
      <c r="R65" s="18" t="s">
        <v>18</v>
      </c>
      <c r="S65" s="11">
        <v>0.63154007750113716</v>
      </c>
      <c r="T65" s="11">
        <v>1.2327909190320372</v>
      </c>
      <c r="U65" s="15">
        <v>0.91547842099999999</v>
      </c>
    </row>
    <row r="66" spans="3:21" x14ac:dyDescent="0.2">
      <c r="C66" s="14"/>
      <c r="D66" s="19" t="s">
        <v>0</v>
      </c>
      <c r="E66" s="19" t="s">
        <v>9</v>
      </c>
      <c r="F66" s="41" t="s">
        <v>23</v>
      </c>
      <c r="H66" s="14"/>
      <c r="I66" s="19" t="s">
        <v>0</v>
      </c>
      <c r="J66" s="19" t="s">
        <v>9</v>
      </c>
      <c r="K66" s="41" t="s">
        <v>23</v>
      </c>
      <c r="M66" s="14"/>
      <c r="N66" s="19" t="s">
        <v>0</v>
      </c>
      <c r="O66" s="19" t="s">
        <v>9</v>
      </c>
      <c r="P66" s="41" t="s">
        <v>23</v>
      </c>
      <c r="R66" s="14"/>
      <c r="S66" s="19" t="s">
        <v>0</v>
      </c>
      <c r="T66" s="19" t="s">
        <v>9</v>
      </c>
      <c r="U66" s="41" t="s">
        <v>23</v>
      </c>
    </row>
    <row r="67" spans="3:21" x14ac:dyDescent="0.2">
      <c r="C67" s="14" t="s">
        <v>17</v>
      </c>
      <c r="D67" s="11">
        <f>AVERAGE(D62:F62)</f>
        <v>1.0188693356681988</v>
      </c>
      <c r="E67" s="11">
        <f>STDEV(D62:F62)</f>
        <v>0.28178229082093337</v>
      </c>
      <c r="F67" s="15">
        <v>0.78582778669564446</v>
      </c>
      <c r="H67" s="14" t="s">
        <v>17</v>
      </c>
      <c r="I67" s="11">
        <f>AVERAGE(I62:K62)</f>
        <v>1.2207829774612766</v>
      </c>
      <c r="J67" s="11">
        <f>STDEV(I62:K62)</f>
        <v>0.49282020907412522</v>
      </c>
      <c r="K67" s="15">
        <v>5.2845000000000003E-2</v>
      </c>
      <c r="M67" s="14" t="s">
        <v>17</v>
      </c>
      <c r="N67" s="11">
        <f>AVERAGE(N62:P62)</f>
        <v>1.0768161666666665</v>
      </c>
      <c r="O67" s="11">
        <f>STDEV(N62:P62)</f>
        <v>0.11814930635362747</v>
      </c>
      <c r="P67" s="15">
        <v>6.1272E-2</v>
      </c>
      <c r="R67" s="14" t="s">
        <v>17</v>
      </c>
      <c r="S67" s="11">
        <f>AVERAGE(S62:U62)</f>
        <v>0.83732074193411998</v>
      </c>
      <c r="T67" s="11">
        <f>STDEV(S62:U62)</f>
        <v>0.15247116635231464</v>
      </c>
      <c r="U67" s="15">
        <v>0.40525413285850631</v>
      </c>
    </row>
    <row r="68" spans="3:21" x14ac:dyDescent="0.2">
      <c r="C68" s="14" t="s">
        <v>15</v>
      </c>
      <c r="D68" s="11">
        <f>AVERAGE(D64:F64)</f>
        <v>1.0514601378305715</v>
      </c>
      <c r="E68" s="11">
        <f>STDEV(D64:F64)</f>
        <v>0.14695172749194818</v>
      </c>
      <c r="F68" s="15"/>
      <c r="H68" s="14" t="s">
        <v>15</v>
      </c>
      <c r="I68" s="11">
        <f>AVERAGE(I64:K64)</f>
        <v>1.6994735832761656</v>
      </c>
      <c r="J68" s="11">
        <f>STDEV(I64:K64)</f>
        <v>0.49360282695396779</v>
      </c>
      <c r="K68" s="15"/>
      <c r="M68" s="14" t="s">
        <v>15</v>
      </c>
      <c r="N68" s="11">
        <f>AVERAGE(N64:P64)</f>
        <v>0.92112176183687844</v>
      </c>
      <c r="O68" s="11">
        <f>STDEV(N64:P64)</f>
        <v>0.12887394001576513</v>
      </c>
      <c r="P68" s="15"/>
      <c r="R68" s="14" t="s">
        <v>15</v>
      </c>
      <c r="S68" s="11">
        <f>AVERAGE(S64:U64)</f>
        <v>0.94924369832302735</v>
      </c>
      <c r="T68" s="11">
        <f>STDEV(S64:U64)</f>
        <v>4.4517855002005252E-2</v>
      </c>
      <c r="U68" s="15"/>
    </row>
    <row r="69" spans="3:21" x14ac:dyDescent="0.2">
      <c r="C69" s="14" t="s">
        <v>16</v>
      </c>
      <c r="D69" s="11">
        <f>AVERAGE(D63:F63)</f>
        <v>0.96761205474460199</v>
      </c>
      <c r="E69" s="11">
        <f>STDEV(D63:F63)</f>
        <v>0.18772853111246002</v>
      </c>
      <c r="F69" s="15">
        <v>0.41274104700000003</v>
      </c>
      <c r="H69" s="14" t="s">
        <v>16</v>
      </c>
      <c r="I69" s="11">
        <f>AVERAGE(I63:K63)</f>
        <v>1.4353786605485002</v>
      </c>
      <c r="J69" s="11">
        <f>STDEV(I63:K63)</f>
        <v>0.55084940379863556</v>
      </c>
      <c r="K69" s="15">
        <v>0.39007133493951229</v>
      </c>
      <c r="M69" s="14" t="s">
        <v>16</v>
      </c>
      <c r="N69" s="11">
        <f>AVERAGE(N63:P63)</f>
        <v>1.000529020364415</v>
      </c>
      <c r="O69" s="11">
        <f>STDEV(N63:P63)</f>
        <v>2.5276911065400115E-2</v>
      </c>
      <c r="P69" s="15">
        <v>5.4593858861210598E-2</v>
      </c>
      <c r="R69" s="14" t="s">
        <v>16</v>
      </c>
      <c r="S69" s="11">
        <f>AVERAGE(S63:U63)</f>
        <v>1.1006759983591523</v>
      </c>
      <c r="T69" s="11">
        <f>STDEV(S63:U63)</f>
        <v>0.19618541934435293</v>
      </c>
      <c r="U69" s="15">
        <v>0.10283808180070531</v>
      </c>
    </row>
    <row r="70" spans="3:21" x14ac:dyDescent="0.2">
      <c r="C70" s="4" t="s">
        <v>18</v>
      </c>
      <c r="D70" s="5">
        <f>AVERAGE(D65:F65)</f>
        <v>0.82717143340919053</v>
      </c>
      <c r="E70" s="5">
        <f>STDEV(D65:F65)</f>
        <v>0.42468714186894041</v>
      </c>
      <c r="F70" s="6"/>
      <c r="H70" s="4" t="s">
        <v>18</v>
      </c>
      <c r="I70" s="5">
        <f>AVERAGE(I65:K65)</f>
        <v>1.1519058727656324</v>
      </c>
      <c r="J70" s="5">
        <f>STDEV(I65:K65)</f>
        <v>0.1439858642811751</v>
      </c>
      <c r="K70" s="6"/>
      <c r="M70" s="4" t="s">
        <v>18</v>
      </c>
      <c r="N70" s="5">
        <f>AVERAGE(N65:P65)</f>
        <v>0.71023825796929163</v>
      </c>
      <c r="O70" s="5">
        <f>STDEV(N65:P65)</f>
        <v>0.10567167241671607</v>
      </c>
      <c r="P70" s="6"/>
      <c r="R70" s="4" t="s">
        <v>18</v>
      </c>
      <c r="S70" s="5">
        <f>AVERAGE(S65:U65)</f>
        <v>0.92660313917772485</v>
      </c>
      <c r="T70" s="5">
        <f>STDEV(S65:U65)</f>
        <v>0.30077975850496319</v>
      </c>
      <c r="U70" s="6"/>
    </row>
  </sheetData>
  <mergeCells count="36">
    <mergeCell ref="D16:F16"/>
    <mergeCell ref="D17:F17"/>
    <mergeCell ref="D44:F44"/>
    <mergeCell ref="D45:F45"/>
    <mergeCell ref="I2:K2"/>
    <mergeCell ref="I3:K3"/>
    <mergeCell ref="I16:K16"/>
    <mergeCell ref="I17:K17"/>
    <mergeCell ref="I30:K30"/>
    <mergeCell ref="D2:F2"/>
    <mergeCell ref="D3:F3"/>
    <mergeCell ref="D30:F30"/>
    <mergeCell ref="D31:F31"/>
    <mergeCell ref="N2:P2"/>
    <mergeCell ref="N3:P3"/>
    <mergeCell ref="N16:P16"/>
    <mergeCell ref="N17:P17"/>
    <mergeCell ref="N30:P30"/>
    <mergeCell ref="S31:U31"/>
    <mergeCell ref="S44:U44"/>
    <mergeCell ref="S45:U45"/>
    <mergeCell ref="I31:K31"/>
    <mergeCell ref="I44:K44"/>
    <mergeCell ref="I45:K45"/>
    <mergeCell ref="N31:P31"/>
    <mergeCell ref="N44:P44"/>
    <mergeCell ref="S2:U2"/>
    <mergeCell ref="S3:U3"/>
    <mergeCell ref="S16:U16"/>
    <mergeCell ref="S17:U17"/>
    <mergeCell ref="S30:U30"/>
    <mergeCell ref="N59:P59"/>
    <mergeCell ref="N60:P60"/>
    <mergeCell ref="S59:U59"/>
    <mergeCell ref="S60:U60"/>
    <mergeCell ref="N45:P4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97BB7-4BB4-40C4-A1B3-D2C26657B200}">
  <dimension ref="A1:F73"/>
  <sheetViews>
    <sheetView workbookViewId="0">
      <selection activeCell="F48" sqref="F48"/>
    </sheetView>
  </sheetViews>
  <sheetFormatPr baseColWidth="10" defaultColWidth="8.83203125" defaultRowHeight="15" x14ac:dyDescent="0.2"/>
  <cols>
    <col min="1" max="1" width="26" customWidth="1"/>
  </cols>
  <sheetData>
    <row r="1" spans="1:6" x14ac:dyDescent="0.2">
      <c r="A1" t="s">
        <v>80</v>
      </c>
      <c r="C1" t="s">
        <v>81</v>
      </c>
      <c r="D1" t="s">
        <v>64</v>
      </c>
      <c r="E1" t="s">
        <v>0</v>
      </c>
      <c r="F1" t="s">
        <v>82</v>
      </c>
    </row>
    <row r="2" spans="1:6" x14ac:dyDescent="0.2">
      <c r="A2" t="s">
        <v>84</v>
      </c>
      <c r="B2" t="s">
        <v>83</v>
      </c>
      <c r="C2">
        <v>7040</v>
      </c>
      <c r="D2">
        <v>6.6796964608599269E-2</v>
      </c>
      <c r="E2">
        <v>5.4905153232281803E-2</v>
      </c>
      <c r="F2">
        <v>1.6817560929570832E-2</v>
      </c>
    </row>
    <row r="3" spans="1:6" x14ac:dyDescent="0.2">
      <c r="A3" t="s">
        <v>84</v>
      </c>
      <c r="B3" t="s">
        <v>83</v>
      </c>
      <c r="C3">
        <v>7040</v>
      </c>
      <c r="D3">
        <v>4.3013341855964345E-2</v>
      </c>
    </row>
    <row r="4" spans="1:6" x14ac:dyDescent="0.2">
      <c r="A4" t="s">
        <v>84</v>
      </c>
      <c r="B4" t="s">
        <v>68</v>
      </c>
      <c r="C4">
        <v>7040</v>
      </c>
      <c r="D4">
        <v>0.11312020082421449</v>
      </c>
      <c r="E4">
        <v>0.11161165165180228</v>
      </c>
      <c r="F4">
        <v>2.1334106991320622E-3</v>
      </c>
    </row>
    <row r="5" spans="1:6" x14ac:dyDescent="0.2">
      <c r="A5" t="s">
        <v>84</v>
      </c>
      <c r="B5" t="s">
        <v>68</v>
      </c>
      <c r="C5">
        <v>7040</v>
      </c>
      <c r="D5">
        <v>0.11010310247939006</v>
      </c>
    </row>
    <row r="6" spans="1:6" x14ac:dyDescent="0.2">
      <c r="A6" t="s">
        <v>88</v>
      </c>
      <c r="B6" t="s">
        <v>83</v>
      </c>
      <c r="C6">
        <v>7040</v>
      </c>
      <c r="D6">
        <v>0.35737550555442005</v>
      </c>
      <c r="E6">
        <v>0.38566047605068415</v>
      </c>
      <c r="F6">
        <v>4.0000988887139551E-2</v>
      </c>
    </row>
    <row r="7" spans="1:6" x14ac:dyDescent="0.2">
      <c r="A7" t="s">
        <v>88</v>
      </c>
      <c r="B7" t="s">
        <v>83</v>
      </c>
      <c r="C7">
        <v>7040</v>
      </c>
      <c r="D7">
        <v>0.41394544654694826</v>
      </c>
    </row>
    <row r="8" spans="1:6" x14ac:dyDescent="0.2">
      <c r="A8" t="s">
        <v>89</v>
      </c>
      <c r="B8" t="s">
        <v>83</v>
      </c>
      <c r="C8">
        <v>7040</v>
      </c>
      <c r="D8">
        <v>0.55191253684104224</v>
      </c>
      <c r="E8">
        <v>0.5503866555194824</v>
      </c>
      <c r="F8">
        <v>2.1579220595217088E-3</v>
      </c>
    </row>
    <row r="9" spans="1:6" x14ac:dyDescent="0.2">
      <c r="A9" t="s">
        <v>89</v>
      </c>
      <c r="B9" t="s">
        <v>83</v>
      </c>
      <c r="C9">
        <v>7040</v>
      </c>
      <c r="D9">
        <v>0.54886077419792256</v>
      </c>
    </row>
    <row r="10" spans="1:6" x14ac:dyDescent="0.2">
      <c r="A10" t="s">
        <v>88</v>
      </c>
      <c r="B10" t="s">
        <v>68</v>
      </c>
      <c r="C10">
        <v>7040</v>
      </c>
      <c r="D10">
        <v>0.54924113824994081</v>
      </c>
      <c r="E10">
        <v>0.50284282522520518</v>
      </c>
      <c r="F10">
        <v>6.5617123550813339E-2</v>
      </c>
    </row>
    <row r="11" spans="1:6" x14ac:dyDescent="0.2">
      <c r="A11" t="s">
        <v>88</v>
      </c>
      <c r="B11" t="s">
        <v>68</v>
      </c>
      <c r="C11">
        <v>7040</v>
      </c>
      <c r="D11">
        <v>0.45644451220046955</v>
      </c>
    </row>
    <row r="12" spans="1:6" x14ac:dyDescent="0.2">
      <c r="A12" t="s">
        <v>89</v>
      </c>
      <c r="B12" t="s">
        <v>68</v>
      </c>
      <c r="C12">
        <v>7040</v>
      </c>
      <c r="D12">
        <v>0.34736164955750376</v>
      </c>
      <c r="E12">
        <v>0.34688080581415004</v>
      </c>
      <c r="F12">
        <v>6.8001574323311856E-4</v>
      </c>
    </row>
    <row r="13" spans="1:6" x14ac:dyDescent="0.2">
      <c r="A13" t="s">
        <v>89</v>
      </c>
      <c r="B13" t="s">
        <v>68</v>
      </c>
      <c r="C13">
        <v>7040</v>
      </c>
      <c r="D13">
        <v>0.34639996207079626</v>
      </c>
    </row>
    <row r="14" spans="1:6" x14ac:dyDescent="0.2">
      <c r="A14" t="s">
        <v>84</v>
      </c>
      <c r="B14" t="s">
        <v>83</v>
      </c>
      <c r="C14">
        <v>4169</v>
      </c>
      <c r="D14">
        <v>2.6569747707329245E-2</v>
      </c>
      <c r="E14">
        <v>2.8619417801480793E-2</v>
      </c>
      <c r="F14">
        <v>2.8986712455396574E-3</v>
      </c>
    </row>
    <row r="15" spans="1:6" x14ac:dyDescent="0.2">
      <c r="A15" t="s">
        <v>84</v>
      </c>
      <c r="B15" t="s">
        <v>83</v>
      </c>
      <c r="C15">
        <v>4169</v>
      </c>
      <c r="D15">
        <v>3.066908789563234E-2</v>
      </c>
    </row>
    <row r="16" spans="1:6" x14ac:dyDescent="0.2">
      <c r="A16" t="s">
        <v>88</v>
      </c>
      <c r="B16" t="s">
        <v>83</v>
      </c>
      <c r="C16">
        <v>4169</v>
      </c>
      <c r="D16">
        <v>0.14453702377285238</v>
      </c>
      <c r="E16">
        <v>0.14945597278631029</v>
      </c>
      <c r="F16">
        <v>6.9564444074539282E-3</v>
      </c>
    </row>
    <row r="17" spans="1:6" x14ac:dyDescent="0.2">
      <c r="A17" t="s">
        <v>88</v>
      </c>
      <c r="B17" t="s">
        <v>83</v>
      </c>
      <c r="C17">
        <v>4169</v>
      </c>
      <c r="D17">
        <v>0.15437492179976819</v>
      </c>
    </row>
    <row r="18" spans="1:6" x14ac:dyDescent="0.2">
      <c r="A18" t="s">
        <v>89</v>
      </c>
      <c r="B18" t="s">
        <v>83</v>
      </c>
      <c r="C18">
        <v>4169</v>
      </c>
      <c r="D18">
        <v>0.21308640602673473</v>
      </c>
      <c r="E18">
        <v>0.23844270551534991</v>
      </c>
      <c r="F18">
        <v>3.5859222628393472E-2</v>
      </c>
    </row>
    <row r="19" spans="1:6" x14ac:dyDescent="0.2">
      <c r="A19" t="s">
        <v>89</v>
      </c>
      <c r="B19" t="s">
        <v>83</v>
      </c>
      <c r="C19">
        <v>4169</v>
      </c>
      <c r="D19">
        <v>0.26379900500396508</v>
      </c>
    </row>
    <row r="20" spans="1:6" x14ac:dyDescent="0.2">
      <c r="A20" t="s">
        <v>84</v>
      </c>
      <c r="B20" t="s">
        <v>68</v>
      </c>
      <c r="C20">
        <v>4169</v>
      </c>
      <c r="D20">
        <v>3.8900418420695949E-2</v>
      </c>
      <c r="E20">
        <v>3.82769698388358E-2</v>
      </c>
      <c r="F20">
        <v>8.8168943990889551E-4</v>
      </c>
    </row>
    <row r="21" spans="1:6" x14ac:dyDescent="0.2">
      <c r="A21" t="s">
        <v>84</v>
      </c>
      <c r="B21" t="s">
        <v>68</v>
      </c>
      <c r="C21">
        <v>4169</v>
      </c>
      <c r="D21">
        <v>3.7653521256975651E-2</v>
      </c>
    </row>
    <row r="22" spans="1:6" x14ac:dyDescent="0.2">
      <c r="A22" t="s">
        <v>88</v>
      </c>
      <c r="B22" t="s">
        <v>68</v>
      </c>
      <c r="C22">
        <v>4169</v>
      </c>
      <c r="D22">
        <v>0.17634977666115106</v>
      </c>
      <c r="E22">
        <v>0.17199915108168373</v>
      </c>
      <c r="F22">
        <v>6.1527136992900267E-3</v>
      </c>
    </row>
    <row r="23" spans="1:6" x14ac:dyDescent="0.2">
      <c r="A23" t="s">
        <v>88</v>
      </c>
      <c r="B23" t="s">
        <v>68</v>
      </c>
      <c r="C23">
        <v>4169</v>
      </c>
      <c r="D23">
        <v>0.16764852550221637</v>
      </c>
    </row>
    <row r="24" spans="1:6" x14ac:dyDescent="0.2">
      <c r="A24" t="s">
        <v>89</v>
      </c>
      <c r="B24" t="s">
        <v>68</v>
      </c>
      <c r="C24">
        <v>4169</v>
      </c>
      <c r="D24">
        <v>0.12366528936261582</v>
      </c>
      <c r="E24">
        <v>0.12247680947708496</v>
      </c>
      <c r="F24">
        <v>1.6807643727253701E-3</v>
      </c>
    </row>
    <row r="25" spans="1:6" x14ac:dyDescent="0.2">
      <c r="A25" t="s">
        <v>89</v>
      </c>
      <c r="B25" t="s">
        <v>68</v>
      </c>
      <c r="C25">
        <v>4169</v>
      </c>
      <c r="D25">
        <v>0.1212883295915541</v>
      </c>
    </row>
    <row r="26" spans="1:6" x14ac:dyDescent="0.2">
      <c r="A26" t="s">
        <v>84</v>
      </c>
      <c r="B26" t="s">
        <v>83</v>
      </c>
      <c r="C26">
        <v>10994</v>
      </c>
      <c r="D26">
        <v>3.1794636162641936E-2</v>
      </c>
      <c r="E26">
        <v>4.5460137314142668E-2</v>
      </c>
      <c r="F26">
        <v>1.9325937065077448E-2</v>
      </c>
    </row>
    <row r="27" spans="1:6" x14ac:dyDescent="0.2">
      <c r="A27" t="s">
        <v>84</v>
      </c>
      <c r="B27" t="s">
        <v>83</v>
      </c>
      <c r="C27">
        <v>10994</v>
      </c>
      <c r="D27">
        <v>5.9125638465643393E-2</v>
      </c>
    </row>
    <row r="28" spans="1:6" x14ac:dyDescent="0.2">
      <c r="A28" t="s">
        <v>88</v>
      </c>
      <c r="B28" t="s">
        <v>83</v>
      </c>
      <c r="C28">
        <v>10994</v>
      </c>
      <c r="D28">
        <v>0.40655193813701596</v>
      </c>
      <c r="E28">
        <v>0.38458348813654952</v>
      </c>
      <c r="F28">
        <v>3.1068079934974818E-2</v>
      </c>
    </row>
    <row r="29" spans="1:6" x14ac:dyDescent="0.2">
      <c r="A29" t="s">
        <v>88</v>
      </c>
      <c r="B29" t="s">
        <v>83</v>
      </c>
      <c r="C29">
        <v>10994</v>
      </c>
      <c r="D29">
        <v>0.36261503813608315</v>
      </c>
    </row>
    <row r="30" spans="1:6" x14ac:dyDescent="0.2">
      <c r="A30" t="s">
        <v>89</v>
      </c>
      <c r="B30" t="s">
        <v>83</v>
      </c>
      <c r="C30">
        <v>10994</v>
      </c>
      <c r="D30">
        <v>0.97299914900717388</v>
      </c>
      <c r="E30">
        <v>1.0570838515767766</v>
      </c>
      <c r="F30">
        <v>0.11891372676204022</v>
      </c>
    </row>
    <row r="31" spans="1:6" x14ac:dyDescent="0.2">
      <c r="A31" t="s">
        <v>89</v>
      </c>
      <c r="B31" t="s">
        <v>83</v>
      </c>
      <c r="C31">
        <v>10994</v>
      </c>
      <c r="D31">
        <v>1.1411685541463796</v>
      </c>
    </row>
    <row r="32" spans="1:6" x14ac:dyDescent="0.2">
      <c r="A32" t="s">
        <v>84</v>
      </c>
      <c r="B32" t="s">
        <v>68</v>
      </c>
      <c r="C32">
        <v>10994</v>
      </c>
      <c r="D32">
        <v>8.8139216437820189E-2</v>
      </c>
      <c r="E32">
        <v>7.1576321509262297E-2</v>
      </c>
      <c r="F32">
        <v>2.3423470640127095E-2</v>
      </c>
    </row>
    <row r="33" spans="1:6" x14ac:dyDescent="0.2">
      <c r="A33" t="s">
        <v>84</v>
      </c>
      <c r="B33" t="s">
        <v>68</v>
      </c>
      <c r="C33">
        <v>10994</v>
      </c>
      <c r="D33">
        <v>5.5013426580704392E-2</v>
      </c>
    </row>
    <row r="34" spans="1:6" x14ac:dyDescent="0.2">
      <c r="A34" t="s">
        <v>88</v>
      </c>
      <c r="B34" t="s">
        <v>68</v>
      </c>
      <c r="C34">
        <v>10994</v>
      </c>
      <c r="D34">
        <v>0.56624970983916956</v>
      </c>
      <c r="E34">
        <v>0.53131395883817267</v>
      </c>
      <c r="F34">
        <v>4.9406612877299264E-2</v>
      </c>
    </row>
    <row r="35" spans="1:6" x14ac:dyDescent="0.2">
      <c r="A35" t="s">
        <v>88</v>
      </c>
      <c r="B35" t="s">
        <v>68</v>
      </c>
      <c r="C35">
        <v>10994</v>
      </c>
      <c r="D35">
        <v>0.49637820783717573</v>
      </c>
    </row>
    <row r="36" spans="1:6" x14ac:dyDescent="0.2">
      <c r="A36" t="s">
        <v>89</v>
      </c>
      <c r="B36" t="s">
        <v>68</v>
      </c>
      <c r="C36">
        <v>10994</v>
      </c>
      <c r="D36">
        <v>0.78486203581737046</v>
      </c>
      <c r="E36">
        <v>0.68717022206251577</v>
      </c>
      <c r="F36">
        <v>0.1381570879449415</v>
      </c>
    </row>
    <row r="37" spans="1:6" x14ac:dyDescent="0.2">
      <c r="A37" t="s">
        <v>89</v>
      </c>
      <c r="B37" t="s">
        <v>68</v>
      </c>
      <c r="C37">
        <v>10994</v>
      </c>
      <c r="D37">
        <v>0.58947840830766096</v>
      </c>
    </row>
    <row r="38" spans="1:6" x14ac:dyDescent="0.2">
      <c r="A38" t="s">
        <v>84</v>
      </c>
      <c r="B38" t="s">
        <v>83</v>
      </c>
      <c r="C38">
        <v>15807</v>
      </c>
      <c r="D38">
        <v>7.0605592912198506E-2</v>
      </c>
      <c r="E38">
        <v>6.1579490576254434E-2</v>
      </c>
      <c r="F38">
        <v>1.2764836338859576E-2</v>
      </c>
    </row>
    <row r="39" spans="1:6" x14ac:dyDescent="0.2">
      <c r="A39" t="s">
        <v>84</v>
      </c>
      <c r="B39" t="s">
        <v>83</v>
      </c>
      <c r="C39">
        <v>15807</v>
      </c>
      <c r="D39">
        <v>5.2553388240310354E-2</v>
      </c>
    </row>
    <row r="40" spans="1:6" x14ac:dyDescent="0.2">
      <c r="A40" t="s">
        <v>88</v>
      </c>
      <c r="B40" t="s">
        <v>83</v>
      </c>
      <c r="C40">
        <v>15807</v>
      </c>
      <c r="D40">
        <v>0.50751109673688255</v>
      </c>
      <c r="E40">
        <v>0.51773736778214141</v>
      </c>
      <c r="F40">
        <v>1.4462131204708368E-2</v>
      </c>
    </row>
    <row r="41" spans="1:6" x14ac:dyDescent="0.2">
      <c r="A41" t="s">
        <v>88</v>
      </c>
      <c r="B41" t="s">
        <v>83</v>
      </c>
      <c r="C41">
        <v>15807</v>
      </c>
      <c r="D41">
        <v>0.52796363882740027</v>
      </c>
    </row>
    <row r="42" spans="1:6" x14ac:dyDescent="0.2">
      <c r="A42" t="s">
        <v>89</v>
      </c>
      <c r="B42" t="s">
        <v>83</v>
      </c>
      <c r="C42">
        <v>15807</v>
      </c>
      <c r="D42">
        <v>0.40178939180633866</v>
      </c>
      <c r="E42">
        <v>0.42911695200340411</v>
      </c>
      <c r="F42">
        <v>3.8647006257257123E-2</v>
      </c>
    </row>
    <row r="43" spans="1:6" x14ac:dyDescent="0.2">
      <c r="A43" t="s">
        <v>89</v>
      </c>
      <c r="B43" t="s">
        <v>83</v>
      </c>
      <c r="C43">
        <v>15807</v>
      </c>
      <c r="D43">
        <v>0.45644451220046955</v>
      </c>
    </row>
    <row r="44" spans="1:6" x14ac:dyDescent="0.2">
      <c r="A44" t="s">
        <v>84</v>
      </c>
      <c r="B44" t="s">
        <v>68</v>
      </c>
      <c r="C44">
        <v>15807</v>
      </c>
      <c r="D44">
        <v>3.5622356499725213E-2</v>
      </c>
      <c r="E44">
        <v>4.5014503601048098E-2</v>
      </c>
      <c r="F44">
        <v>1.3282501810494021E-2</v>
      </c>
    </row>
    <row r="45" spans="1:6" x14ac:dyDescent="0.2">
      <c r="A45" t="s">
        <v>84</v>
      </c>
      <c r="B45" t="s">
        <v>68</v>
      </c>
      <c r="C45">
        <v>15807</v>
      </c>
      <c r="D45">
        <v>5.4406650702370989E-2</v>
      </c>
    </row>
    <row r="46" spans="1:6" x14ac:dyDescent="0.2">
      <c r="A46" t="s">
        <v>88</v>
      </c>
      <c r="B46" t="s">
        <v>68</v>
      </c>
      <c r="C46">
        <v>15807</v>
      </c>
      <c r="D46">
        <v>0.48548889088863262</v>
      </c>
      <c r="E46">
        <v>0.54388543815690815</v>
      </c>
      <c r="F46">
        <v>8.2585189142556789E-2</v>
      </c>
    </row>
    <row r="47" spans="1:6" x14ac:dyDescent="0.2">
      <c r="A47" t="s">
        <v>88</v>
      </c>
      <c r="B47" t="s">
        <v>68</v>
      </c>
      <c r="C47">
        <v>15807</v>
      </c>
      <c r="D47">
        <v>0.60228198542518374</v>
      </c>
    </row>
    <row r="48" spans="1:6" x14ac:dyDescent="0.2">
      <c r="A48" t="s">
        <v>89</v>
      </c>
      <c r="B48" t="s">
        <v>68</v>
      </c>
      <c r="C48">
        <v>15807</v>
      </c>
      <c r="D48">
        <v>0.20697244964053813</v>
      </c>
      <c r="E48">
        <v>0.19649504319459365</v>
      </c>
      <c r="F48">
        <v>1.4817290294349939E-2</v>
      </c>
    </row>
    <row r="49" spans="1:6" x14ac:dyDescent="0.2">
      <c r="A49" t="s">
        <v>89</v>
      </c>
      <c r="B49" t="s">
        <v>68</v>
      </c>
      <c r="C49">
        <v>15807</v>
      </c>
      <c r="D49">
        <v>0.18601763674864921</v>
      </c>
    </row>
    <row r="50" spans="1:6" x14ac:dyDescent="0.2">
      <c r="A50" t="s">
        <v>84</v>
      </c>
      <c r="B50" t="s">
        <v>68</v>
      </c>
      <c r="C50" t="s">
        <v>85</v>
      </c>
      <c r="D50">
        <v>6.4477051188887732E-2</v>
      </c>
      <c r="E50">
        <v>5.4426597406982899E-2</v>
      </c>
      <c r="F50">
        <v>1.4213488046373799E-2</v>
      </c>
    </row>
    <row r="51" spans="1:6" x14ac:dyDescent="0.2">
      <c r="A51" t="s">
        <v>84</v>
      </c>
      <c r="B51" t="s">
        <v>68</v>
      </c>
      <c r="C51" t="s">
        <v>85</v>
      </c>
      <c r="D51">
        <v>4.4376143625078066E-2</v>
      </c>
    </row>
    <row r="52" spans="1:6" x14ac:dyDescent="0.2">
      <c r="A52" t="s">
        <v>84</v>
      </c>
      <c r="B52" t="s">
        <v>83</v>
      </c>
      <c r="C52" t="s">
        <v>85</v>
      </c>
      <c r="D52">
        <v>2.3583626005505395E-2</v>
      </c>
      <c r="E52">
        <v>1.8793540577035521E-2</v>
      </c>
      <c r="F52">
        <v>6.7742037778678156E-3</v>
      </c>
    </row>
    <row r="53" spans="1:6" x14ac:dyDescent="0.2">
      <c r="A53" t="s">
        <v>84</v>
      </c>
      <c r="B53" t="s">
        <v>83</v>
      </c>
      <c r="C53" t="s">
        <v>85</v>
      </c>
      <c r="D53">
        <v>1.4003455148565644E-2</v>
      </c>
    </row>
    <row r="54" spans="1:6" x14ac:dyDescent="0.2">
      <c r="A54" t="s">
        <v>88</v>
      </c>
      <c r="B54" t="s">
        <v>83</v>
      </c>
      <c r="C54" t="s">
        <v>85</v>
      </c>
      <c r="D54">
        <v>0.16579942996980704</v>
      </c>
      <c r="E54">
        <v>0.15987347867505622</v>
      </c>
      <c r="F54">
        <v>8.3805606909990119E-3</v>
      </c>
    </row>
    <row r="55" spans="1:6" x14ac:dyDescent="0.2">
      <c r="A55" t="s">
        <v>88</v>
      </c>
      <c r="B55" t="s">
        <v>83</v>
      </c>
      <c r="C55" t="s">
        <v>85</v>
      </c>
      <c r="D55">
        <v>0.1539475273803054</v>
      </c>
    </row>
    <row r="56" spans="1:6" x14ac:dyDescent="0.2">
      <c r="A56" t="s">
        <v>89</v>
      </c>
      <c r="B56" t="s">
        <v>83</v>
      </c>
      <c r="C56" t="s">
        <v>85</v>
      </c>
      <c r="D56">
        <v>1.037787353451108</v>
      </c>
      <c r="E56">
        <v>1.0553420333925674</v>
      </c>
      <c r="F56">
        <v>2.4826066456331009E-2</v>
      </c>
    </row>
    <row r="57" spans="1:6" x14ac:dyDescent="0.2">
      <c r="A57" t="s">
        <v>89</v>
      </c>
      <c r="B57" t="s">
        <v>83</v>
      </c>
      <c r="C57" t="s">
        <v>85</v>
      </c>
      <c r="D57">
        <v>1.072896713334027</v>
      </c>
    </row>
    <row r="58" spans="1:6" x14ac:dyDescent="0.2">
      <c r="A58" t="s">
        <v>88</v>
      </c>
      <c r="B58" t="s">
        <v>68</v>
      </c>
      <c r="C58" t="s">
        <v>85</v>
      </c>
      <c r="D58">
        <v>0.29989147187567544</v>
      </c>
      <c r="E58">
        <v>0.28011961858205536</v>
      </c>
      <c r="F58">
        <v>2.7961623081088703E-2</v>
      </c>
    </row>
    <row r="59" spans="1:6" x14ac:dyDescent="0.2">
      <c r="A59" t="s">
        <v>88</v>
      </c>
      <c r="B59" t="s">
        <v>68</v>
      </c>
      <c r="C59" t="s">
        <v>85</v>
      </c>
      <c r="D59">
        <v>0.26034776528843523</v>
      </c>
    </row>
    <row r="60" spans="1:6" x14ac:dyDescent="0.2">
      <c r="A60" t="s">
        <v>89</v>
      </c>
      <c r="B60" t="s">
        <v>68</v>
      </c>
      <c r="C60" t="s">
        <v>85</v>
      </c>
      <c r="D60">
        <v>0.98863587591481694</v>
      </c>
      <c r="E60">
        <v>0.94416655285337203</v>
      </c>
      <c r="F60">
        <v>6.2889119783046121E-2</v>
      </c>
    </row>
    <row r="61" spans="1:6" x14ac:dyDescent="0.2">
      <c r="A61" t="s">
        <v>89</v>
      </c>
      <c r="B61" t="s">
        <v>68</v>
      </c>
      <c r="C61" t="s">
        <v>85</v>
      </c>
      <c r="D61">
        <v>0.89969722979192701</v>
      </c>
    </row>
    <row r="62" spans="1:6" x14ac:dyDescent="0.2">
      <c r="A62" t="s">
        <v>84</v>
      </c>
      <c r="B62" t="s">
        <v>83</v>
      </c>
      <c r="C62">
        <v>10319</v>
      </c>
      <c r="D62">
        <v>3.2847559647701981E-2</v>
      </c>
      <c r="E62">
        <v>2.7750915422984634E-2</v>
      </c>
      <c r="F62">
        <v>7.2077433851857938E-3</v>
      </c>
    </row>
    <row r="63" spans="1:6" x14ac:dyDescent="0.2">
      <c r="A63" t="s">
        <v>84</v>
      </c>
      <c r="B63" t="s">
        <v>83</v>
      </c>
      <c r="C63">
        <v>10319</v>
      </c>
      <c r="D63">
        <v>2.2654271198267292E-2</v>
      </c>
    </row>
    <row r="64" spans="1:6" x14ac:dyDescent="0.2">
      <c r="A64" t="s">
        <v>88</v>
      </c>
      <c r="B64" t="s">
        <v>83</v>
      </c>
      <c r="C64">
        <v>10319</v>
      </c>
      <c r="D64">
        <v>2.0739318674229037E-2</v>
      </c>
      <c r="E64">
        <v>2.2969161493092347E-2</v>
      </c>
      <c r="F64">
        <v>3.1534739563967452E-3</v>
      </c>
    </row>
    <row r="65" spans="1:6" x14ac:dyDescent="0.2">
      <c r="A65" t="s">
        <v>88</v>
      </c>
      <c r="B65" t="s">
        <v>83</v>
      </c>
      <c r="C65">
        <v>10319</v>
      </c>
      <c r="D65">
        <v>2.5199004311955656E-2</v>
      </c>
    </row>
    <row r="66" spans="1:6" x14ac:dyDescent="0.2">
      <c r="A66" t="s">
        <v>89</v>
      </c>
      <c r="B66" t="s">
        <v>83</v>
      </c>
      <c r="C66">
        <v>10319</v>
      </c>
      <c r="D66">
        <v>6.5312868820324083E-2</v>
      </c>
      <c r="E66">
        <v>6.1322969825101034E-2</v>
      </c>
      <c r="F66">
        <v>5.6425692715432194E-3</v>
      </c>
    </row>
    <row r="67" spans="1:6" x14ac:dyDescent="0.2">
      <c r="A67" t="s">
        <v>89</v>
      </c>
      <c r="B67" t="s">
        <v>83</v>
      </c>
      <c r="C67">
        <v>10319</v>
      </c>
      <c r="D67">
        <v>5.7333070829877986E-2</v>
      </c>
    </row>
    <row r="68" spans="1:6" x14ac:dyDescent="0.2">
      <c r="A68" t="s">
        <v>84</v>
      </c>
      <c r="B68" t="s">
        <v>68</v>
      </c>
      <c r="C68">
        <v>10319</v>
      </c>
      <c r="D68">
        <v>5.531938406503055E-2</v>
      </c>
      <c r="E68">
        <v>5.1210664775848777E-2</v>
      </c>
      <c r="F68">
        <v>5.8106065427448103E-3</v>
      </c>
    </row>
    <row r="69" spans="1:6" x14ac:dyDescent="0.2">
      <c r="A69" t="s">
        <v>84</v>
      </c>
      <c r="B69" t="s">
        <v>68</v>
      </c>
      <c r="C69">
        <v>10319</v>
      </c>
      <c r="D69">
        <v>4.7101945486666998E-2</v>
      </c>
    </row>
    <row r="70" spans="1:6" x14ac:dyDescent="0.2">
      <c r="A70" t="s">
        <v>88</v>
      </c>
      <c r="B70" t="s">
        <v>68</v>
      </c>
      <c r="C70">
        <v>10319</v>
      </c>
      <c r="D70">
        <v>3.2475862888520501E-2</v>
      </c>
      <c r="E70">
        <v>3.7164981920091752E-2</v>
      </c>
      <c r="F70">
        <v>6.6314157300299019E-3</v>
      </c>
    </row>
    <row r="71" spans="1:6" x14ac:dyDescent="0.2">
      <c r="A71" t="s">
        <v>88</v>
      </c>
      <c r="B71" t="s">
        <v>68</v>
      </c>
      <c r="C71">
        <v>10319</v>
      </c>
      <c r="D71">
        <v>4.1854100951663011E-2</v>
      </c>
    </row>
    <row r="72" spans="1:6" x14ac:dyDescent="0.2">
      <c r="A72" t="s">
        <v>89</v>
      </c>
      <c r="B72" t="s">
        <v>68</v>
      </c>
      <c r="C72">
        <v>10319</v>
      </c>
      <c r="D72">
        <v>3.6537295327468813E-2</v>
      </c>
      <c r="E72">
        <v>3.5527889724960106E-2</v>
      </c>
      <c r="F72">
        <v>1.4275150930031996E-3</v>
      </c>
    </row>
    <row r="73" spans="1:6" x14ac:dyDescent="0.2">
      <c r="A73" t="s">
        <v>89</v>
      </c>
      <c r="B73" t="s">
        <v>68</v>
      </c>
      <c r="C73">
        <v>10319</v>
      </c>
      <c r="D73">
        <v>3.4518484122451398E-2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29FA3-EDF3-4860-81E4-2326002A3204}">
  <dimension ref="B2:J72"/>
  <sheetViews>
    <sheetView workbookViewId="0">
      <selection activeCell="M11" sqref="M11"/>
    </sheetView>
  </sheetViews>
  <sheetFormatPr baseColWidth="10" defaultColWidth="8.83203125" defaultRowHeight="15" x14ac:dyDescent="0.2"/>
  <cols>
    <col min="2" max="2" width="21.1640625" customWidth="1"/>
    <col min="3" max="3" width="22.33203125" customWidth="1"/>
    <col min="4" max="4" width="18.5" customWidth="1"/>
    <col min="8" max="8" width="19.1640625" customWidth="1"/>
    <col min="9" max="9" width="17.5" customWidth="1"/>
    <col min="10" max="10" width="23" customWidth="1"/>
    <col min="16" max="16" width="10.6640625" bestFit="1" customWidth="1"/>
  </cols>
  <sheetData>
    <row r="2" spans="2:10" x14ac:dyDescent="0.2">
      <c r="B2" s="30" t="s">
        <v>58</v>
      </c>
      <c r="G2" s="30" t="s">
        <v>60</v>
      </c>
    </row>
    <row r="3" spans="2:10" x14ac:dyDescent="0.2">
      <c r="C3" s="60" t="s">
        <v>59</v>
      </c>
      <c r="D3" s="61"/>
      <c r="E3" s="62"/>
      <c r="H3" s="60" t="s">
        <v>59</v>
      </c>
      <c r="I3" s="61"/>
      <c r="J3" s="62"/>
    </row>
    <row r="4" spans="2:10" x14ac:dyDescent="0.2">
      <c r="C4" s="58" t="s">
        <v>7</v>
      </c>
      <c r="D4" s="55"/>
      <c r="E4" s="56"/>
      <c r="H4" s="58" t="s">
        <v>61</v>
      </c>
      <c r="I4" s="55"/>
      <c r="J4" s="56"/>
    </row>
    <row r="5" spans="2:10" x14ac:dyDescent="0.2">
      <c r="B5" s="1"/>
      <c r="C5" s="35" t="s">
        <v>19</v>
      </c>
      <c r="D5" s="35" t="s">
        <v>4</v>
      </c>
      <c r="E5" s="36" t="s">
        <v>5</v>
      </c>
      <c r="G5" s="1"/>
      <c r="H5" s="35" t="s">
        <v>19</v>
      </c>
      <c r="I5" s="35" t="s">
        <v>4</v>
      </c>
      <c r="J5" s="36" t="s">
        <v>5</v>
      </c>
    </row>
    <row r="6" spans="2:10" x14ac:dyDescent="0.2">
      <c r="B6" s="18" t="s">
        <v>17</v>
      </c>
      <c r="C6" s="11">
        <v>1.5517247350525001</v>
      </c>
      <c r="D6" s="11">
        <v>0.85948343970544194</v>
      </c>
      <c r="E6" s="15">
        <v>2.0515105953307162</v>
      </c>
      <c r="G6" s="18" t="s">
        <v>17</v>
      </c>
      <c r="H6" s="11">
        <v>0.65594149026516446</v>
      </c>
      <c r="I6" s="11">
        <v>2.3871200604022027</v>
      </c>
      <c r="J6" s="15">
        <v>1.2404372916362649</v>
      </c>
    </row>
    <row r="7" spans="2:10" x14ac:dyDescent="0.2">
      <c r="B7" s="18" t="s">
        <v>16</v>
      </c>
      <c r="C7" s="11">
        <v>0.72462151828777499</v>
      </c>
      <c r="D7" s="11">
        <v>1.052468600337064</v>
      </c>
      <c r="E7" s="15">
        <v>1.3777482093936693</v>
      </c>
      <c r="G7" s="18" t="s">
        <v>16</v>
      </c>
      <c r="H7" s="11">
        <v>1.8966985459727086</v>
      </c>
      <c r="I7" s="11">
        <v>1.6210363469109705</v>
      </c>
      <c r="J7" s="15">
        <v>2.3423132629594909</v>
      </c>
    </row>
    <row r="8" spans="2:10" x14ac:dyDescent="0.2">
      <c r="B8" s="18" t="s">
        <v>15</v>
      </c>
      <c r="C8" s="11">
        <v>0.6593498361086112</v>
      </c>
      <c r="D8" s="11">
        <v>0.83582011381752741</v>
      </c>
      <c r="E8" s="15">
        <v>1.5691204856314895</v>
      </c>
      <c r="G8" s="18" t="s">
        <v>15</v>
      </c>
      <c r="H8" s="11">
        <v>1.0465632408480714</v>
      </c>
      <c r="I8" s="11">
        <v>1.2751509389360809</v>
      </c>
      <c r="J8" s="15">
        <v>4.1202913958912353</v>
      </c>
    </row>
    <row r="9" spans="2:10" x14ac:dyDescent="0.2">
      <c r="B9" s="18" t="s">
        <v>18</v>
      </c>
      <c r="C9" s="11">
        <v>0.50952559666069863</v>
      </c>
      <c r="D9" s="11">
        <v>0.66551590885982537</v>
      </c>
      <c r="E9" s="15">
        <v>0.92441618819691995</v>
      </c>
      <c r="G9" s="18" t="s">
        <v>18</v>
      </c>
      <c r="H9" s="11">
        <v>1.3324192605808565</v>
      </c>
      <c r="I9" s="11">
        <v>0.92696149556874552</v>
      </c>
      <c r="J9" s="15">
        <v>2.3640539497942039</v>
      </c>
    </row>
    <row r="10" spans="2:10" x14ac:dyDescent="0.2">
      <c r="B10" s="14"/>
      <c r="C10" s="19" t="s">
        <v>0</v>
      </c>
      <c r="D10" s="19" t="s">
        <v>9</v>
      </c>
      <c r="E10" s="41" t="s">
        <v>23</v>
      </c>
      <c r="G10" s="14"/>
      <c r="H10" s="19" t="s">
        <v>0</v>
      </c>
      <c r="I10" s="19" t="s">
        <v>9</v>
      </c>
      <c r="J10" s="41" t="s">
        <v>23</v>
      </c>
    </row>
    <row r="11" spans="2:10" x14ac:dyDescent="0.2">
      <c r="B11" s="14" t="s">
        <v>17</v>
      </c>
      <c r="C11" s="11">
        <f>AVERAGE(C6:E6)</f>
        <v>1.487572923362886</v>
      </c>
      <c r="D11" s="11">
        <f>STDEV(C6:E6)</f>
        <v>0.59859734057571223</v>
      </c>
      <c r="E11" s="15"/>
      <c r="G11" s="14" t="s">
        <v>17</v>
      </c>
      <c r="H11" s="11">
        <f>AVERAGE(H6:J6)</f>
        <v>1.4278329474345439</v>
      </c>
      <c r="I11" s="11">
        <f>STDEV(H6:J6)</f>
        <v>0.88067170914278858</v>
      </c>
      <c r="J11" s="15"/>
    </row>
    <row r="12" spans="2:10" x14ac:dyDescent="0.2">
      <c r="B12" s="14" t="s">
        <v>16</v>
      </c>
      <c r="C12" s="11">
        <f>AVERAGE(C7:E7)</f>
        <v>1.0516127760061693</v>
      </c>
      <c r="D12" s="11">
        <f>STDEV(C7:E7)</f>
        <v>0.3265641866236984</v>
      </c>
      <c r="E12" s="15"/>
      <c r="G12" s="14" t="s">
        <v>16</v>
      </c>
      <c r="H12" s="11">
        <f>AVERAGE(H7:J7)</f>
        <v>1.9533493852810568</v>
      </c>
      <c r="I12" s="11">
        <f>STDEV(H7:J7)</f>
        <v>0.36396028025304011</v>
      </c>
      <c r="J12" s="15"/>
    </row>
    <row r="13" spans="2:10" x14ac:dyDescent="0.2">
      <c r="B13" s="14" t="s">
        <v>15</v>
      </c>
      <c r="C13" s="11">
        <f>AVERAGE(C8:E8)</f>
        <v>1.021430145185876</v>
      </c>
      <c r="D13" s="11">
        <f>STDEV(C8:E8)</f>
        <v>0.48245100423953907</v>
      </c>
      <c r="E13" s="15"/>
      <c r="G13" s="14" t="s">
        <v>15</v>
      </c>
      <c r="H13" s="11">
        <f>AVERAGE(H8:J8)</f>
        <v>2.1473351918917958</v>
      </c>
      <c r="I13" s="11">
        <f>STDEV(H8:J8)</f>
        <v>1.7124486039306996</v>
      </c>
      <c r="J13" s="15"/>
    </row>
    <row r="14" spans="2:10" x14ac:dyDescent="0.2">
      <c r="B14" s="14" t="s">
        <v>18</v>
      </c>
      <c r="C14" s="11">
        <f>AVERAGE(C9:E9)</f>
        <v>0.69981923123914791</v>
      </c>
      <c r="D14" s="11">
        <f>STDEV(C9:E9)</f>
        <v>0.2095616596160044</v>
      </c>
      <c r="E14" s="15"/>
      <c r="G14" s="14" t="s">
        <v>18</v>
      </c>
      <c r="H14" s="11">
        <f>AVERAGE(H9:J9)</f>
        <v>1.5411449019812686</v>
      </c>
      <c r="I14" s="11">
        <f>STDEV(H9:J9)</f>
        <v>0.7409341910935463</v>
      </c>
      <c r="J14" s="15"/>
    </row>
    <row r="15" spans="2:10" x14ac:dyDescent="0.2">
      <c r="B15" s="14"/>
      <c r="C15" s="21" t="s">
        <v>20</v>
      </c>
      <c r="D15" s="21" t="s">
        <v>21</v>
      </c>
      <c r="E15" s="15"/>
      <c r="G15" s="14"/>
      <c r="H15" s="21" t="s">
        <v>20</v>
      </c>
      <c r="I15" s="21" t="s">
        <v>21</v>
      </c>
      <c r="J15" s="15"/>
    </row>
    <row r="16" spans="2:10" x14ac:dyDescent="0.2">
      <c r="B16" s="18" t="s">
        <v>1</v>
      </c>
      <c r="C16" s="11">
        <f>AVERAGE(C11,C12)</f>
        <v>1.2695928496845277</v>
      </c>
      <c r="D16" s="11">
        <f>AVERAGE(D11,D12)</f>
        <v>0.46258076359970535</v>
      </c>
      <c r="E16" s="15"/>
      <c r="G16" s="18" t="s">
        <v>1</v>
      </c>
      <c r="H16" s="32">
        <f>AVERAGE(H11:H12)</f>
        <v>1.6905911663578004</v>
      </c>
      <c r="I16" s="32">
        <f>AVERAGE(I11:I12)</f>
        <v>0.62231599469791432</v>
      </c>
      <c r="J16" s="15"/>
    </row>
    <row r="17" spans="2:10" x14ac:dyDescent="0.2">
      <c r="B17" s="14"/>
      <c r="C17" s="21" t="s">
        <v>22</v>
      </c>
      <c r="D17" s="21" t="s">
        <v>21</v>
      </c>
      <c r="E17" s="15"/>
      <c r="G17" s="14"/>
      <c r="H17" s="21" t="s">
        <v>22</v>
      </c>
      <c r="I17" s="21" t="s">
        <v>21</v>
      </c>
      <c r="J17" s="15"/>
    </row>
    <row r="18" spans="2:10" x14ac:dyDescent="0.2">
      <c r="B18" s="18" t="s">
        <v>2</v>
      </c>
      <c r="C18" s="11">
        <f>AVERAGE(C13,C14)</f>
        <v>0.86062468821251192</v>
      </c>
      <c r="D18" s="11">
        <f>AVERAGE(D13,D14)</f>
        <v>0.34600633192777175</v>
      </c>
      <c r="E18" s="15"/>
      <c r="G18" s="18" t="s">
        <v>2</v>
      </c>
      <c r="H18" s="11">
        <f>AVERAGE(H13:H14)</f>
        <v>1.8442400469365321</v>
      </c>
      <c r="I18" s="11">
        <f>STDEV(I13:I14)</f>
        <v>0.68696442933761803</v>
      </c>
      <c r="J18" s="15"/>
    </row>
    <row r="19" spans="2:10" x14ac:dyDescent="0.2">
      <c r="B19" s="14"/>
      <c r="C19" s="11"/>
      <c r="D19" s="11"/>
      <c r="E19" s="15"/>
      <c r="G19" s="14"/>
      <c r="H19" s="11"/>
      <c r="I19" s="11"/>
      <c r="J19" s="15"/>
    </row>
    <row r="20" spans="2:10" x14ac:dyDescent="0.2">
      <c r="B20" s="14"/>
      <c r="C20" s="11"/>
      <c r="D20" s="11"/>
      <c r="E20" s="15"/>
      <c r="G20" s="14"/>
      <c r="H20" s="11"/>
      <c r="I20" s="11"/>
      <c r="J20" s="15"/>
    </row>
    <row r="21" spans="2:10" x14ac:dyDescent="0.2">
      <c r="B21" s="14"/>
      <c r="C21" s="21" t="s">
        <v>1</v>
      </c>
      <c r="D21" s="21" t="s">
        <v>2</v>
      </c>
      <c r="E21" s="22" t="s">
        <v>23</v>
      </c>
      <c r="G21" s="14"/>
      <c r="H21" s="21" t="s">
        <v>1</v>
      </c>
      <c r="I21" s="21" t="s">
        <v>2</v>
      </c>
      <c r="J21" s="22" t="s">
        <v>23</v>
      </c>
    </row>
    <row r="22" spans="2:10" x14ac:dyDescent="0.2">
      <c r="B22" s="14"/>
      <c r="C22" s="11">
        <f>AVERAGE(C6:C7)</f>
        <v>1.1381731266701376</v>
      </c>
      <c r="D22" s="11">
        <f>AVERAGE(C8:C9)</f>
        <v>0.58443771638465492</v>
      </c>
      <c r="E22" s="15">
        <v>5.9837725340267101E-2</v>
      </c>
      <c r="G22" s="14"/>
      <c r="H22" s="11">
        <f>AVERAGE(H6:H7)</f>
        <v>1.2763200181189365</v>
      </c>
      <c r="I22" s="11">
        <f>AVERAGE(H8:H9)</f>
        <v>1.1894912507144639</v>
      </c>
      <c r="J22" s="15">
        <v>0.84446818195917484</v>
      </c>
    </row>
    <row r="23" spans="2:10" x14ac:dyDescent="0.2">
      <c r="B23" s="14"/>
      <c r="C23" s="11">
        <f>AVERAGE(D6:D7)</f>
        <v>0.95597602002125304</v>
      </c>
      <c r="D23" s="11">
        <f>AVERAGE(D8:D9)</f>
        <v>0.75066801133867633</v>
      </c>
      <c r="E23" s="15"/>
      <c r="G23" s="14"/>
      <c r="H23" s="11">
        <f>AVERAGE(I6:I7)</f>
        <v>2.0040782036565865</v>
      </c>
      <c r="I23" s="11">
        <f>AVERAGE(I8:I9)</f>
        <v>1.1010562172524132</v>
      </c>
      <c r="J23" s="15"/>
    </row>
    <row r="24" spans="2:10" x14ac:dyDescent="0.2">
      <c r="B24" s="4"/>
      <c r="C24" s="5">
        <f>AVERAGE(E6:E7)</f>
        <v>1.7146294023621929</v>
      </c>
      <c r="D24" s="5">
        <f>AVERAGE(E8:E9)</f>
        <v>1.2467683369142049</v>
      </c>
      <c r="E24" s="6"/>
      <c r="G24" s="4"/>
      <c r="H24" s="5">
        <f>AVERAGE(J6:J7)</f>
        <v>1.7913752772978779</v>
      </c>
      <c r="I24" s="5">
        <f>AVERAGE(J8:J10)</f>
        <v>3.2421726728427194</v>
      </c>
      <c r="J24" s="6"/>
    </row>
    <row r="28" spans="2:10" x14ac:dyDescent="0.2">
      <c r="B28" s="30" t="s">
        <v>62</v>
      </c>
    </row>
    <row r="29" spans="2:10" x14ac:dyDescent="0.2">
      <c r="C29" s="63" t="s">
        <v>63</v>
      </c>
      <c r="D29" s="59"/>
      <c r="E29" s="64"/>
    </row>
    <row r="30" spans="2:10" x14ac:dyDescent="0.2">
      <c r="C30" s="58"/>
      <c r="D30" s="55"/>
      <c r="E30" s="56"/>
    </row>
    <row r="31" spans="2:10" x14ac:dyDescent="0.2">
      <c r="B31" s="1"/>
      <c r="C31" s="59" t="s">
        <v>69</v>
      </c>
      <c r="D31" s="59"/>
      <c r="E31" s="59"/>
      <c r="F31" s="3"/>
    </row>
    <row r="32" spans="2:10" x14ac:dyDescent="0.2">
      <c r="B32" s="14"/>
      <c r="C32" s="11" t="s">
        <v>72</v>
      </c>
      <c r="D32" s="11"/>
      <c r="E32" s="11"/>
      <c r="F32" s="15"/>
      <c r="J32" s="44"/>
    </row>
    <row r="33" spans="2:6" x14ac:dyDescent="0.2">
      <c r="B33" s="18" t="s">
        <v>1</v>
      </c>
      <c r="C33" s="11" t="s">
        <v>65</v>
      </c>
      <c r="D33" s="11" t="s">
        <v>66</v>
      </c>
      <c r="E33" s="11" t="s">
        <v>67</v>
      </c>
      <c r="F33" s="15" t="s">
        <v>64</v>
      </c>
    </row>
    <row r="34" spans="2:6" x14ac:dyDescent="0.2">
      <c r="B34" s="18" t="s">
        <v>36</v>
      </c>
      <c r="C34" s="11">
        <v>27.561500549316406</v>
      </c>
      <c r="D34" s="11">
        <f>C34-C39</f>
        <v>10.559000015258789</v>
      </c>
      <c r="E34" s="45">
        <f>D34-D34</f>
        <v>0</v>
      </c>
      <c r="F34" s="46">
        <f>POWER(2,-E34)</f>
        <v>1</v>
      </c>
    </row>
    <row r="35" spans="2:6" x14ac:dyDescent="0.2">
      <c r="B35" s="14"/>
      <c r="C35" s="11">
        <v>30.411999702453613</v>
      </c>
      <c r="D35" s="11">
        <f>C35-C40</f>
        <v>12.5</v>
      </c>
      <c r="E35" s="45">
        <f>D35-D34</f>
        <v>1.9409999847412109</v>
      </c>
      <c r="F35" s="46">
        <f>POWER(2,-E35)</f>
        <v>0.26043586000657781</v>
      </c>
    </row>
    <row r="36" spans="2:6" x14ac:dyDescent="0.2">
      <c r="B36" s="14"/>
      <c r="C36" s="11"/>
      <c r="D36" s="11"/>
      <c r="E36" s="11"/>
      <c r="F36" s="15"/>
    </row>
    <row r="37" spans="2:6" x14ac:dyDescent="0.2">
      <c r="B37" s="14"/>
      <c r="C37" s="11" t="s">
        <v>71</v>
      </c>
      <c r="D37" s="11"/>
      <c r="E37" s="11"/>
      <c r="F37" s="15"/>
    </row>
    <row r="38" spans="2:6" x14ac:dyDescent="0.2">
      <c r="B38" s="14"/>
      <c r="C38" s="11" t="s">
        <v>65</v>
      </c>
      <c r="D38" s="11"/>
      <c r="E38" s="11"/>
      <c r="F38" s="15"/>
    </row>
    <row r="39" spans="2:6" x14ac:dyDescent="0.2">
      <c r="B39" s="18" t="s">
        <v>1</v>
      </c>
      <c r="C39" s="11">
        <v>17.002500534057617</v>
      </c>
      <c r="D39" s="11"/>
      <c r="E39" s="11"/>
      <c r="F39" s="15"/>
    </row>
    <row r="40" spans="2:6" x14ac:dyDescent="0.2">
      <c r="B40" s="18" t="s">
        <v>36</v>
      </c>
      <c r="C40" s="11">
        <v>17.911999702453613</v>
      </c>
      <c r="D40" s="11"/>
      <c r="E40" s="11"/>
      <c r="F40" s="15"/>
    </row>
    <row r="41" spans="2:6" x14ac:dyDescent="0.2">
      <c r="B41" s="4"/>
      <c r="C41" s="5"/>
      <c r="D41" s="5"/>
      <c r="E41" s="5"/>
      <c r="F41" s="6"/>
    </row>
    <row r="42" spans="2:6" x14ac:dyDescent="0.2">
      <c r="B42" s="1"/>
      <c r="C42" s="59" t="s">
        <v>70</v>
      </c>
      <c r="D42" s="59"/>
      <c r="E42" s="59"/>
      <c r="F42" s="3"/>
    </row>
    <row r="43" spans="2:6" x14ac:dyDescent="0.2">
      <c r="B43" s="14"/>
      <c r="C43" s="11" t="s">
        <v>72</v>
      </c>
      <c r="D43" s="11"/>
      <c r="E43" s="11"/>
      <c r="F43" s="15"/>
    </row>
    <row r="44" spans="2:6" x14ac:dyDescent="0.2">
      <c r="B44" s="18"/>
      <c r="C44" s="42" t="s">
        <v>65</v>
      </c>
      <c r="D44" s="42" t="s">
        <v>66</v>
      </c>
      <c r="E44" s="42" t="s">
        <v>67</v>
      </c>
      <c r="F44" s="41" t="s">
        <v>64</v>
      </c>
    </row>
    <row r="45" spans="2:6" x14ac:dyDescent="0.2">
      <c r="B45" s="18" t="s">
        <v>1</v>
      </c>
      <c r="C45" s="42">
        <v>28.651333491007488</v>
      </c>
      <c r="D45" s="11">
        <f>C45-C50</f>
        <v>9.6443335215250663</v>
      </c>
      <c r="E45" s="11">
        <f>D45-D45</f>
        <v>0</v>
      </c>
      <c r="F45" s="15">
        <f>POWER(2,-E45)</f>
        <v>1</v>
      </c>
    </row>
    <row r="46" spans="2:6" x14ac:dyDescent="0.2">
      <c r="B46" s="18" t="s">
        <v>36</v>
      </c>
      <c r="C46" s="42">
        <v>31.228000005086262</v>
      </c>
      <c r="D46" s="11">
        <f>C46-C51</f>
        <v>12.271500905354817</v>
      </c>
      <c r="E46" s="42">
        <f>D46-D45</f>
        <v>2.6271673838297502</v>
      </c>
      <c r="F46" s="15">
        <f>POWER(2,-E46)</f>
        <v>0.16186159432139707</v>
      </c>
    </row>
    <row r="47" spans="2:6" x14ac:dyDescent="0.2">
      <c r="B47" s="14"/>
      <c r="C47" s="42"/>
      <c r="D47" s="11"/>
      <c r="E47" s="42"/>
      <c r="F47" s="41"/>
    </row>
    <row r="48" spans="2:6" x14ac:dyDescent="0.2">
      <c r="B48" s="14"/>
      <c r="C48" s="42" t="s">
        <v>73</v>
      </c>
      <c r="D48" s="42"/>
      <c r="E48" s="42"/>
      <c r="F48" s="41"/>
    </row>
    <row r="49" spans="2:6" x14ac:dyDescent="0.2">
      <c r="B49" s="14"/>
      <c r="C49" s="42" t="s">
        <v>65</v>
      </c>
      <c r="D49" s="11"/>
      <c r="E49" s="42"/>
      <c r="F49" s="41"/>
    </row>
    <row r="50" spans="2:6" x14ac:dyDescent="0.2">
      <c r="B50" s="18" t="s">
        <v>1</v>
      </c>
      <c r="C50" s="42">
        <v>19.006999969482422</v>
      </c>
      <c r="D50" s="11"/>
      <c r="E50" s="42"/>
      <c r="F50" s="41"/>
    </row>
    <row r="51" spans="2:6" x14ac:dyDescent="0.2">
      <c r="B51" s="18" t="s">
        <v>36</v>
      </c>
      <c r="C51" s="11">
        <v>18.956499099731445</v>
      </c>
      <c r="D51" s="11"/>
      <c r="E51" s="42"/>
      <c r="F51" s="41"/>
    </row>
    <row r="52" spans="2:6" x14ac:dyDescent="0.2">
      <c r="B52" s="4"/>
      <c r="C52" s="5"/>
      <c r="D52" s="5"/>
      <c r="E52" s="5"/>
      <c r="F52" s="6"/>
    </row>
    <row r="53" spans="2:6" x14ac:dyDescent="0.2">
      <c r="B53" s="1"/>
      <c r="C53" s="59" t="s">
        <v>74</v>
      </c>
      <c r="D53" s="59"/>
      <c r="E53" s="59"/>
      <c r="F53" s="3"/>
    </row>
    <row r="54" spans="2:6" x14ac:dyDescent="0.2">
      <c r="B54" s="14"/>
      <c r="C54" s="11" t="s">
        <v>72</v>
      </c>
      <c r="D54" s="11"/>
      <c r="E54" s="11"/>
      <c r="F54" s="15"/>
    </row>
    <row r="55" spans="2:6" x14ac:dyDescent="0.2">
      <c r="B55" s="14"/>
      <c r="C55" s="42" t="s">
        <v>65</v>
      </c>
      <c r="D55" s="42" t="s">
        <v>66</v>
      </c>
      <c r="E55" s="42" t="s">
        <v>67</v>
      </c>
      <c r="F55" s="41" t="s">
        <v>64</v>
      </c>
    </row>
    <row r="56" spans="2:6" x14ac:dyDescent="0.2">
      <c r="B56" s="18" t="s">
        <v>1</v>
      </c>
      <c r="C56" s="11">
        <v>31.873334248860676</v>
      </c>
      <c r="D56" s="11">
        <f>C56-C61</f>
        <v>10.078667322794594</v>
      </c>
      <c r="E56" s="11">
        <f>D56-D56</f>
        <v>0</v>
      </c>
      <c r="F56" s="15">
        <f>POWER(2,-E56)</f>
        <v>1</v>
      </c>
    </row>
    <row r="57" spans="2:6" x14ac:dyDescent="0.2">
      <c r="B57" s="18" t="s">
        <v>36</v>
      </c>
      <c r="C57" s="11">
        <v>34.760000228881836</v>
      </c>
      <c r="D57" s="11">
        <f>C57-C62</f>
        <v>13.073666890462238</v>
      </c>
      <c r="E57" s="11">
        <f>D57-D56</f>
        <v>2.9949995676676444</v>
      </c>
      <c r="F57" s="15">
        <f>POWER(2,-E57)</f>
        <v>0.12543400615248501</v>
      </c>
    </row>
    <row r="58" spans="2:6" x14ac:dyDescent="0.2">
      <c r="B58" s="14"/>
      <c r="C58" s="11"/>
      <c r="D58" s="11"/>
      <c r="E58" s="11"/>
      <c r="F58" s="15"/>
    </row>
    <row r="59" spans="2:6" x14ac:dyDescent="0.2">
      <c r="B59" s="14"/>
      <c r="C59" s="11" t="s">
        <v>73</v>
      </c>
      <c r="D59" s="11"/>
      <c r="E59" s="11"/>
      <c r="F59" s="15"/>
    </row>
    <row r="60" spans="2:6" x14ac:dyDescent="0.2">
      <c r="B60" s="14"/>
      <c r="C60" s="11" t="s">
        <v>65</v>
      </c>
      <c r="D60" s="11"/>
      <c r="E60" s="11"/>
      <c r="F60" s="15"/>
    </row>
    <row r="61" spans="2:6" x14ac:dyDescent="0.2">
      <c r="B61" s="18" t="s">
        <v>1</v>
      </c>
      <c r="C61" s="11">
        <v>21.794666926066082</v>
      </c>
      <c r="D61" s="11"/>
      <c r="E61" s="11"/>
      <c r="F61" s="15"/>
    </row>
    <row r="62" spans="2:6" x14ac:dyDescent="0.2">
      <c r="B62" s="31" t="s">
        <v>36</v>
      </c>
      <c r="C62" s="5">
        <v>21.686333338419598</v>
      </c>
      <c r="D62" s="5"/>
      <c r="E62" s="5"/>
      <c r="F62" s="6"/>
    </row>
    <row r="63" spans="2:6" x14ac:dyDescent="0.2">
      <c r="B63" s="1"/>
      <c r="C63" s="2"/>
      <c r="D63" s="2"/>
      <c r="E63" s="2"/>
      <c r="F63" s="3"/>
    </row>
    <row r="64" spans="2:6" x14ac:dyDescent="0.2">
      <c r="B64" s="14"/>
      <c r="C64" s="11" t="s">
        <v>0</v>
      </c>
      <c r="D64" s="11" t="s">
        <v>75</v>
      </c>
      <c r="E64" s="11"/>
      <c r="F64" s="15"/>
    </row>
    <row r="65" spans="2:6" x14ac:dyDescent="0.2">
      <c r="B65" s="18" t="s">
        <v>1</v>
      </c>
      <c r="C65" s="45">
        <f>AVERAGE(F34,F45,F56)</f>
        <v>1</v>
      </c>
      <c r="D65" s="11">
        <f>STDEV(F34,F45,F56)</f>
        <v>0</v>
      </c>
      <c r="E65" s="11"/>
      <c r="F65" s="15"/>
    </row>
    <row r="66" spans="2:6" x14ac:dyDescent="0.2">
      <c r="B66" s="18" t="s">
        <v>36</v>
      </c>
      <c r="C66" s="45">
        <f>AVERAGE(F35,F46,F57)</f>
        <v>0.18257715349348666</v>
      </c>
      <c r="D66" s="11">
        <f>STDEV(F35,F46,F57)</f>
        <v>6.9844297762019975E-2</v>
      </c>
      <c r="E66" s="11"/>
      <c r="F66" s="15"/>
    </row>
    <row r="67" spans="2:6" x14ac:dyDescent="0.2">
      <c r="B67" s="14"/>
      <c r="C67" s="11"/>
      <c r="D67" s="11"/>
      <c r="E67" s="11"/>
      <c r="F67" s="15"/>
    </row>
    <row r="68" spans="2:6" x14ac:dyDescent="0.2">
      <c r="B68" s="14"/>
      <c r="C68" s="18" t="s">
        <v>1</v>
      </c>
      <c r="D68" s="18" t="s">
        <v>36</v>
      </c>
      <c r="E68" s="11" t="s">
        <v>10</v>
      </c>
      <c r="F68" s="15"/>
    </row>
    <row r="69" spans="2:6" x14ac:dyDescent="0.2">
      <c r="B69" s="14"/>
      <c r="C69" s="11">
        <v>1</v>
      </c>
      <c r="D69" s="11">
        <v>0.26043586000657781</v>
      </c>
      <c r="E69" s="11">
        <f>TTEST(C69:C71,D69:D71,2,1)</f>
        <v>2.4247406684292927E-3</v>
      </c>
      <c r="F69" s="15"/>
    </row>
    <row r="70" spans="2:6" x14ac:dyDescent="0.2">
      <c r="B70" s="14"/>
      <c r="C70" s="11">
        <v>1</v>
      </c>
      <c r="D70" s="11">
        <v>0.16186159432139707</v>
      </c>
      <c r="E70" s="11"/>
      <c r="F70" s="15"/>
    </row>
    <row r="71" spans="2:6" x14ac:dyDescent="0.2">
      <c r="B71" s="14"/>
      <c r="C71" s="11">
        <v>1</v>
      </c>
      <c r="D71" s="11">
        <v>0.12543400615248501</v>
      </c>
      <c r="E71" s="11"/>
      <c r="F71" s="15"/>
    </row>
    <row r="72" spans="2:6" x14ac:dyDescent="0.2">
      <c r="B72" s="4"/>
      <c r="C72" s="5"/>
      <c r="D72" s="5"/>
      <c r="E72" s="5"/>
      <c r="F72" s="6"/>
    </row>
  </sheetData>
  <mergeCells count="9">
    <mergeCell ref="C42:E42"/>
    <mergeCell ref="C53:E53"/>
    <mergeCell ref="C3:E3"/>
    <mergeCell ref="C4:E4"/>
    <mergeCell ref="H3:J3"/>
    <mergeCell ref="H4:J4"/>
    <mergeCell ref="C29:E29"/>
    <mergeCell ref="C30:E30"/>
    <mergeCell ref="C31:E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Fig1B</vt:lpstr>
      <vt:lpstr>Fig1C</vt:lpstr>
      <vt:lpstr>Fig1D</vt:lpstr>
      <vt:lpstr>Fig3A-3B-3D-3E</vt:lpstr>
      <vt:lpstr>Fig4A-B</vt:lpstr>
      <vt:lpstr>Fig5A-B</vt:lpstr>
      <vt:lpstr>FigS1B</vt:lpstr>
      <vt:lpstr>FigS2</vt:lpstr>
      <vt:lpstr>FigS3A-S3B-S3C</vt:lpstr>
      <vt:lpstr>FigS5</vt:lpstr>
      <vt:lpstr>FigS6B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Divisato</dc:creator>
  <cp:lastModifiedBy>Microsoft Office User</cp:lastModifiedBy>
  <dcterms:created xsi:type="dcterms:W3CDTF">2022-07-11T14:56:58Z</dcterms:created>
  <dcterms:modified xsi:type="dcterms:W3CDTF">2022-07-14T07:51:02Z</dcterms:modified>
</cp:coreProperties>
</file>