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25ec420ae37a5a5/Desktop/Final submission/Submitted files/7th of August/"/>
    </mc:Choice>
  </mc:AlternateContent>
  <xr:revisionPtr revIDLastSave="0" documentId="8_{3ECB79D3-4A4F-4AB0-9B07-0C034E65EFBD}" xr6:coauthVersionLast="47" xr6:coauthVersionMax="47" xr10:uidLastSave="{00000000-0000-0000-0000-000000000000}"/>
  <bookViews>
    <workbookView xWindow="-110" yWindow="-110" windowWidth="19420" windowHeight="10420" activeTab="2" xr2:uid="{710442E0-2319-4390-B392-DB04596B94B8}"/>
  </bookViews>
  <sheets>
    <sheet name="fig2d" sheetId="1" r:id="rId1"/>
    <sheet name="fig3h" sheetId="2" r:id="rId2"/>
    <sheet name="fig4b " sheetId="4" r:id="rId3"/>
    <sheet name="fig4e" sheetId="3" r:id="rId4"/>
    <sheet name="fig5c" sheetId="5" r:id="rId5"/>
    <sheet name="fig6a" sheetId="6" r:id="rId6"/>
    <sheet name="fig6c" sheetId="7" r:id="rId7"/>
    <sheet name="fig7b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5" i="1" l="1"/>
  <c r="E26" i="7"/>
  <c r="E25" i="7"/>
  <c r="E24" i="7"/>
  <c r="F24" i="7" s="1"/>
  <c r="E31" i="7"/>
  <c r="F31" i="7" s="1"/>
  <c r="E30" i="7"/>
  <c r="E29" i="7"/>
  <c r="D62" i="7"/>
  <c r="I62" i="7"/>
  <c r="E61" i="7"/>
  <c r="F61" i="7" s="1"/>
  <c r="E60" i="7"/>
  <c r="E62" i="7" s="1"/>
  <c r="E59" i="7"/>
  <c r="F59" i="7" s="1"/>
  <c r="E46" i="7"/>
  <c r="E45" i="7"/>
  <c r="E44" i="7"/>
  <c r="F44" i="7" s="1"/>
  <c r="F46" i="7"/>
  <c r="E47" i="7"/>
  <c r="I47" i="7"/>
  <c r="D47" i="7"/>
  <c r="F30" i="7"/>
  <c r="F29" i="7"/>
  <c r="I32" i="7"/>
  <c r="I27" i="7"/>
  <c r="D32" i="7"/>
  <c r="I12" i="7"/>
  <c r="D27" i="7"/>
  <c r="I57" i="7"/>
  <c r="D57" i="7"/>
  <c r="E56" i="7"/>
  <c r="F56" i="7" s="1"/>
  <c r="E55" i="7"/>
  <c r="E54" i="7"/>
  <c r="F54" i="7" s="1"/>
  <c r="D52" i="7"/>
  <c r="E51" i="7" s="1"/>
  <c r="I42" i="7"/>
  <c r="D42" i="7"/>
  <c r="E41" i="7"/>
  <c r="F41" i="7" s="1"/>
  <c r="E40" i="7"/>
  <c r="F40" i="7" s="1"/>
  <c r="E39" i="7"/>
  <c r="D37" i="7"/>
  <c r="E34" i="7" s="1"/>
  <c r="F26" i="7"/>
  <c r="F25" i="7"/>
  <c r="D22" i="7"/>
  <c r="E21" i="7" s="1"/>
  <c r="D12" i="7"/>
  <c r="E11" i="7"/>
  <c r="F11" i="7" s="1"/>
  <c r="E10" i="7"/>
  <c r="F10" i="7" s="1"/>
  <c r="E9" i="7"/>
  <c r="F9" i="7" s="1"/>
  <c r="D7" i="7"/>
  <c r="E4" i="7" s="1"/>
  <c r="E18" i="6"/>
  <c r="F18" i="6" s="1"/>
  <c r="E15" i="6"/>
  <c r="F15" i="6" s="1"/>
  <c r="I18" i="6"/>
  <c r="I13" i="6"/>
  <c r="E17" i="6"/>
  <c r="F17" i="6" s="1"/>
  <c r="E16" i="6"/>
  <c r="F16" i="6" s="1"/>
  <c r="D18" i="6"/>
  <c r="D13" i="6"/>
  <c r="E12" i="6"/>
  <c r="F12" i="6" s="1"/>
  <c r="E11" i="6"/>
  <c r="F11" i="6" s="1"/>
  <c r="E10" i="6"/>
  <c r="D8" i="6"/>
  <c r="E5" i="6" s="1"/>
  <c r="E6" i="6"/>
  <c r="E8" i="6" l="1"/>
  <c r="F60" i="7"/>
  <c r="G62" i="7" s="1"/>
  <c r="H62" i="7" s="1"/>
  <c r="F45" i="7"/>
  <c r="F47" i="7" s="1"/>
  <c r="E32" i="7"/>
  <c r="F32" i="7" s="1"/>
  <c r="G32" i="7"/>
  <c r="H32" i="7" s="1"/>
  <c r="G12" i="7"/>
  <c r="H12" i="7" s="1"/>
  <c r="G27" i="7"/>
  <c r="H27" i="7" s="1"/>
  <c r="E27" i="7"/>
  <c r="F27" i="7" s="1"/>
  <c r="E57" i="7"/>
  <c r="E5" i="7"/>
  <c r="E12" i="7"/>
  <c r="F12" i="7" s="1"/>
  <c r="E42" i="7"/>
  <c r="F39" i="7"/>
  <c r="G42" i="7" s="1"/>
  <c r="H42" i="7" s="1"/>
  <c r="F55" i="7"/>
  <c r="G57" i="7" s="1"/>
  <c r="H57" i="7" s="1"/>
  <c r="E35" i="7"/>
  <c r="E6" i="7"/>
  <c r="E19" i="7"/>
  <c r="E36" i="7"/>
  <c r="E49" i="7"/>
  <c r="E20" i="7"/>
  <c r="E50" i="7"/>
  <c r="E7" i="6"/>
  <c r="E13" i="6"/>
  <c r="F13" i="6" s="1"/>
  <c r="F10" i="6"/>
  <c r="F62" i="7" l="1"/>
  <c r="F8" i="6"/>
  <c r="G47" i="7"/>
  <c r="H47" i="7" s="1"/>
  <c r="E7" i="7"/>
  <c r="F7" i="7" s="1"/>
  <c r="F57" i="7"/>
  <c r="F42" i="7"/>
  <c r="E37" i="7"/>
  <c r="F37" i="7" s="1"/>
  <c r="E22" i="7"/>
  <c r="F22" i="7" s="1"/>
  <c r="E52" i="7"/>
  <c r="F52" i="7" s="1"/>
  <c r="G18" i="6"/>
  <c r="H18" i="6" s="1"/>
  <c r="G13" i="6"/>
  <c r="H13" i="6" s="1"/>
  <c r="E13" i="8" l="1"/>
  <c r="D13" i="8"/>
  <c r="C13" i="8"/>
  <c r="E8" i="8"/>
  <c r="D8" i="8"/>
  <c r="C8" i="8"/>
  <c r="E12" i="8"/>
  <c r="D12" i="8"/>
  <c r="C12" i="8"/>
  <c r="E7" i="8"/>
  <c r="D7" i="8"/>
  <c r="C7" i="8"/>
  <c r="E49" i="5" l="1"/>
  <c r="F49" i="5"/>
  <c r="I72" i="5"/>
  <c r="I62" i="5"/>
  <c r="I12" i="5"/>
  <c r="I52" i="5"/>
  <c r="I32" i="5"/>
  <c r="I42" i="5"/>
  <c r="D27" i="5"/>
  <c r="E31" i="5"/>
  <c r="F31" i="5" s="1"/>
  <c r="E29" i="5"/>
  <c r="F29" i="5"/>
  <c r="I22" i="5"/>
  <c r="E19" i="5"/>
  <c r="E10" i="5"/>
  <c r="E11" i="5"/>
  <c r="E9" i="5"/>
  <c r="F9" i="5" s="1"/>
  <c r="D72" i="5"/>
  <c r="E71" i="5"/>
  <c r="F71" i="5" s="1"/>
  <c r="E70" i="5"/>
  <c r="F70" i="5" s="1"/>
  <c r="E69" i="5"/>
  <c r="D67" i="5"/>
  <c r="E65" i="5" s="1"/>
  <c r="E66" i="5"/>
  <c r="D62" i="5"/>
  <c r="E61" i="5"/>
  <c r="F61" i="5" s="1"/>
  <c r="E60" i="5"/>
  <c r="F60" i="5" s="1"/>
  <c r="E59" i="5"/>
  <c r="D57" i="5"/>
  <c r="E55" i="5" s="1"/>
  <c r="E56" i="5"/>
  <c r="D52" i="5"/>
  <c r="E51" i="5"/>
  <c r="F51" i="5" s="1"/>
  <c r="E50" i="5"/>
  <c r="F50" i="5" s="1"/>
  <c r="D47" i="5"/>
  <c r="E44" i="5" s="1"/>
  <c r="E46" i="5"/>
  <c r="G52" i="5" l="1"/>
  <c r="E72" i="5"/>
  <c r="E62" i="5"/>
  <c r="E12" i="5"/>
  <c r="E45" i="5"/>
  <c r="E47" i="5" s="1"/>
  <c r="F47" i="5" s="1"/>
  <c r="E52" i="5"/>
  <c r="F69" i="5"/>
  <c r="E64" i="5"/>
  <c r="E67" i="5" s="1"/>
  <c r="F67" i="5" s="1"/>
  <c r="E54" i="5"/>
  <c r="E57" i="5" s="1"/>
  <c r="F57" i="5" s="1"/>
  <c r="F59" i="5"/>
  <c r="F72" i="5" l="1"/>
  <c r="G72" i="5"/>
  <c r="H72" i="5" s="1"/>
  <c r="G62" i="5"/>
  <c r="H62" i="5" s="1"/>
  <c r="F62" i="5"/>
  <c r="H52" i="5"/>
  <c r="F52" i="5"/>
  <c r="D7" i="5" l="1"/>
  <c r="E4" i="5" s="1"/>
  <c r="F10" i="5"/>
  <c r="F11" i="5"/>
  <c r="D12" i="5"/>
  <c r="D17" i="5"/>
  <c r="E14" i="5" s="1"/>
  <c r="F19" i="5"/>
  <c r="G22" i="5" s="1"/>
  <c r="E20" i="5"/>
  <c r="F20" i="5" s="1"/>
  <c r="E21" i="5"/>
  <c r="F21" i="5"/>
  <c r="D22" i="5"/>
  <c r="E26" i="5"/>
  <c r="E30" i="5"/>
  <c r="F30" i="5" s="1"/>
  <c r="D32" i="5"/>
  <c r="D37" i="5"/>
  <c r="E35" i="5" s="1"/>
  <c r="E39" i="5"/>
  <c r="F39" i="5" s="1"/>
  <c r="E40" i="5"/>
  <c r="F40" i="5" s="1"/>
  <c r="E41" i="5"/>
  <c r="F41" i="5" s="1"/>
  <c r="D42" i="5"/>
  <c r="I50" i="3"/>
  <c r="D50" i="3"/>
  <c r="D44" i="3"/>
  <c r="E43" i="3" s="1"/>
  <c r="E37" i="3"/>
  <c r="F37" i="3" s="1"/>
  <c r="G38" i="3" s="1"/>
  <c r="H38" i="3" s="1"/>
  <c r="D38" i="3"/>
  <c r="D32" i="3"/>
  <c r="E31" i="3" s="1"/>
  <c r="D26" i="3"/>
  <c r="E25" i="3"/>
  <c r="F25" i="3" s="1"/>
  <c r="E19" i="3"/>
  <c r="E49" i="3"/>
  <c r="F49" i="3" s="1"/>
  <c r="I38" i="3"/>
  <c r="F35" i="3"/>
  <c r="F36" i="3"/>
  <c r="I26" i="3"/>
  <c r="E4" i="3"/>
  <c r="I14" i="3"/>
  <c r="F13" i="3"/>
  <c r="F10" i="3"/>
  <c r="E11" i="4"/>
  <c r="E19" i="4"/>
  <c r="F19" i="4"/>
  <c r="E48" i="3"/>
  <c r="F48" i="3" s="1"/>
  <c r="E47" i="3"/>
  <c r="E46" i="3"/>
  <c r="F46" i="3" s="1"/>
  <c r="E36" i="3"/>
  <c r="E35" i="3"/>
  <c r="E34" i="3"/>
  <c r="F34" i="3" s="1"/>
  <c r="E24" i="3"/>
  <c r="F24" i="3" s="1"/>
  <c r="E23" i="3"/>
  <c r="F23" i="3" s="1"/>
  <c r="G26" i="3" s="1"/>
  <c r="H26" i="3" s="1"/>
  <c r="E22" i="3"/>
  <c r="F22" i="3" s="1"/>
  <c r="D20" i="3"/>
  <c r="E16" i="3" s="1"/>
  <c r="D14" i="3"/>
  <c r="F12" i="3"/>
  <c r="D8" i="3"/>
  <c r="E5" i="3" s="1"/>
  <c r="F50" i="3" l="1"/>
  <c r="E8" i="3"/>
  <c r="F8" i="3" s="1"/>
  <c r="E6" i="3"/>
  <c r="E38" i="3"/>
  <c r="E26" i="3"/>
  <c r="F26" i="3"/>
  <c r="E50" i="3"/>
  <c r="E7" i="3"/>
  <c r="G12" i="5"/>
  <c r="H12" i="5" s="1"/>
  <c r="E15" i="5"/>
  <c r="H22" i="5"/>
  <c r="F12" i="5"/>
  <c r="F42" i="5"/>
  <c r="E42" i="5"/>
  <c r="F32" i="5"/>
  <c r="E25" i="5"/>
  <c r="F22" i="5"/>
  <c r="E22" i="5"/>
  <c r="E16" i="5"/>
  <c r="G32" i="5"/>
  <c r="H32" i="5" s="1"/>
  <c r="E34" i="5"/>
  <c r="E32" i="5"/>
  <c r="E24" i="5"/>
  <c r="G42" i="5"/>
  <c r="H42" i="5" s="1"/>
  <c r="E36" i="5"/>
  <c r="E5" i="5"/>
  <c r="E6" i="5"/>
  <c r="E42" i="3"/>
  <c r="F38" i="3"/>
  <c r="E30" i="3"/>
  <c r="E29" i="3"/>
  <c r="E41" i="3"/>
  <c r="E17" i="3"/>
  <c r="E20" i="3" s="1"/>
  <c r="E18" i="3"/>
  <c r="E14" i="3"/>
  <c r="E40" i="3"/>
  <c r="E44" i="3" s="1"/>
  <c r="F47" i="3"/>
  <c r="G50" i="3" s="1"/>
  <c r="H50" i="3" s="1"/>
  <c r="F11" i="3"/>
  <c r="F14" i="3" s="1"/>
  <c r="E28" i="3"/>
  <c r="E32" i="3" s="1"/>
  <c r="G14" i="3" l="1"/>
  <c r="H14" i="3" s="1"/>
  <c r="E17" i="5"/>
  <c r="F17" i="5" s="1"/>
  <c r="E7" i="5"/>
  <c r="F7" i="5" s="1"/>
  <c r="E37" i="5"/>
  <c r="F37" i="5" s="1"/>
  <c r="E27" i="5"/>
  <c r="F27" i="5" s="1"/>
  <c r="F44" i="3"/>
  <c r="F20" i="3"/>
  <c r="F32" i="3"/>
  <c r="D17" i="4" l="1"/>
  <c r="E16" i="4" s="1"/>
  <c r="I42" i="4"/>
  <c r="D42" i="4"/>
  <c r="E41" i="4"/>
  <c r="F41" i="4" s="1"/>
  <c r="E40" i="4"/>
  <c r="F40" i="4" s="1"/>
  <c r="E39" i="4"/>
  <c r="D37" i="4"/>
  <c r="E35" i="4" s="1"/>
  <c r="D32" i="4"/>
  <c r="I32" i="4"/>
  <c r="I12" i="4"/>
  <c r="D12" i="4"/>
  <c r="D22" i="4"/>
  <c r="E31" i="4"/>
  <c r="F31" i="4" s="1"/>
  <c r="E30" i="4"/>
  <c r="F30" i="4" s="1"/>
  <c r="E29" i="4"/>
  <c r="F29" i="4" s="1"/>
  <c r="D27" i="4"/>
  <c r="E24" i="4" s="1"/>
  <c r="D7" i="4"/>
  <c r="E6" i="4" s="1"/>
  <c r="I22" i="4"/>
  <c r="E21" i="4"/>
  <c r="F21" i="4" s="1"/>
  <c r="E20" i="4"/>
  <c r="F20" i="4" s="1"/>
  <c r="E9" i="4"/>
  <c r="E12" i="4" s="1"/>
  <c r="F11" i="4"/>
  <c r="E10" i="4"/>
  <c r="F32" i="4" l="1"/>
  <c r="G32" i="4"/>
  <c r="H32" i="4" s="1"/>
  <c r="F22" i="4"/>
  <c r="G22" i="4"/>
  <c r="H22" i="4" s="1"/>
  <c r="E26" i="4"/>
  <c r="E5" i="4"/>
  <c r="E15" i="4"/>
  <c r="E14" i="4"/>
  <c r="E25" i="4"/>
  <c r="E22" i="4"/>
  <c r="E42" i="4"/>
  <c r="E32" i="4"/>
  <c r="F39" i="4"/>
  <c r="E34" i="4"/>
  <c r="E36" i="4"/>
  <c r="E4" i="4"/>
  <c r="E7" i="4" s="1"/>
  <c r="F7" i="4" s="1"/>
  <c r="F9" i="4"/>
  <c r="F10" i="4"/>
  <c r="F42" i="4" l="1"/>
  <c r="G42" i="4"/>
  <c r="H42" i="4" s="1"/>
  <c r="G12" i="4"/>
  <c r="H12" i="4" s="1"/>
  <c r="E27" i="4"/>
  <c r="F27" i="4" s="1"/>
  <c r="F12" i="4"/>
  <c r="E37" i="4"/>
  <c r="F37" i="4" s="1"/>
  <c r="E17" i="4"/>
  <c r="F17" i="4" s="1"/>
  <c r="F18" i="2" l="1"/>
  <c r="G18" i="2" s="1"/>
  <c r="D18" i="2"/>
  <c r="F16" i="2"/>
  <c r="G16" i="2" s="1"/>
  <c r="D16" i="2"/>
  <c r="I14" i="2"/>
  <c r="F14" i="2"/>
  <c r="D14" i="2"/>
  <c r="F12" i="2"/>
  <c r="G12" i="2" s="1"/>
  <c r="H12" i="2" s="1"/>
  <c r="I12" i="2" s="1"/>
  <c r="D12" i="2"/>
  <c r="F10" i="2"/>
  <c r="D10" i="2"/>
  <c r="I8" i="2"/>
  <c r="F8" i="2"/>
  <c r="G8" i="2" s="1"/>
  <c r="D8" i="2"/>
  <c r="F16" i="1"/>
  <c r="G16" i="1" s="1"/>
  <c r="F15" i="1"/>
  <c r="G15" i="1" s="1"/>
  <c r="F14" i="1"/>
  <c r="G14" i="1" s="1"/>
  <c r="F8" i="1"/>
  <c r="G8" i="1" s="1"/>
  <c r="F7" i="1"/>
  <c r="G7" i="1" s="1"/>
  <c r="F6" i="1"/>
  <c r="G6" i="1" s="1"/>
  <c r="F5" i="1"/>
  <c r="G5" i="1" s="1"/>
  <c r="F4" i="1"/>
  <c r="G4" i="1" s="1"/>
  <c r="G17" i="1" l="1"/>
  <c r="G10" i="2"/>
  <c r="H10" i="2" s="1"/>
  <c r="I10" i="2" s="1"/>
  <c r="G14" i="2"/>
  <c r="H16" i="2" s="1"/>
  <c r="I16" i="2" s="1"/>
  <c r="G10" i="1"/>
  <c r="G11" i="1" s="1"/>
  <c r="G18" i="1"/>
  <c r="G19" i="1" s="1"/>
  <c r="G9" i="1"/>
  <c r="H18" i="2" l="1"/>
  <c r="I18" i="2" s="1"/>
</calcChain>
</file>

<file path=xl/sharedStrings.xml><?xml version="1.0" encoding="utf-8"?>
<sst xmlns="http://schemas.openxmlformats.org/spreadsheetml/2006/main" count="396" uniqueCount="91">
  <si>
    <t>Section1</t>
  </si>
  <si>
    <t>Section2</t>
  </si>
  <si>
    <t xml:space="preserve">Section3 </t>
  </si>
  <si>
    <t>Section4</t>
  </si>
  <si>
    <t>Sum</t>
  </si>
  <si>
    <t>% organoid forming eficiency</t>
  </si>
  <si>
    <t>MW</t>
  </si>
  <si>
    <t>STABW</t>
  </si>
  <si>
    <t>SE</t>
  </si>
  <si>
    <t>Figure 2D</t>
  </si>
  <si>
    <t>% organoid forming efficiency</t>
  </si>
  <si>
    <t>AOM+CHIR</t>
  </si>
  <si>
    <t>AOM</t>
  </si>
  <si>
    <t>p-value</t>
  </si>
  <si>
    <t>T-TEST</t>
  </si>
  <si>
    <t>D23 p0  d08</t>
  </si>
  <si>
    <t>D25 p0 d23</t>
  </si>
  <si>
    <t>d</t>
  </si>
  <si>
    <t>D</t>
  </si>
  <si>
    <t>Donor</t>
  </si>
  <si>
    <t>p</t>
  </si>
  <si>
    <t>Passage</t>
  </si>
  <si>
    <t>days</t>
  </si>
  <si>
    <t>D5 p0</t>
  </si>
  <si>
    <t>D8 p0</t>
  </si>
  <si>
    <t>D10 p0</t>
  </si>
  <si>
    <t>Figure 4B</t>
  </si>
  <si>
    <t>GAPDH</t>
  </si>
  <si>
    <t>Target</t>
  </si>
  <si>
    <t>CT</t>
  </si>
  <si>
    <t>fold</t>
  </si>
  <si>
    <t>change</t>
  </si>
  <si>
    <t>Figure 3h</t>
  </si>
  <si>
    <t>SFTPC expression</t>
  </si>
  <si>
    <t>SFTPC</t>
  </si>
  <si>
    <t>T-test (p-value)</t>
  </si>
  <si>
    <t>D2</t>
  </si>
  <si>
    <t>D7</t>
  </si>
  <si>
    <t>D5</t>
  </si>
  <si>
    <t>AO</t>
  </si>
  <si>
    <t>ΔCT</t>
  </si>
  <si>
    <t>ΔΔCT</t>
  </si>
  <si>
    <t>FOXJ1</t>
  </si>
  <si>
    <t>TP63</t>
  </si>
  <si>
    <t>SCGB1A1</t>
  </si>
  <si>
    <t>*</t>
  </si>
  <si>
    <t>mean</t>
  </si>
  <si>
    <t>Mean</t>
  </si>
  <si>
    <t>TCF4</t>
  </si>
  <si>
    <t>LEF1</t>
  </si>
  <si>
    <t>AXIN2</t>
  </si>
  <si>
    <t>TGFb1</t>
  </si>
  <si>
    <t>D24</t>
  </si>
  <si>
    <t>STDEV</t>
  </si>
  <si>
    <t>SEM</t>
  </si>
  <si>
    <t>GSK3β</t>
  </si>
  <si>
    <t>shGSK-3β</t>
  </si>
  <si>
    <t>Control</t>
  </si>
  <si>
    <t>D26</t>
  </si>
  <si>
    <t>P63</t>
  </si>
  <si>
    <t>KRT5</t>
  </si>
  <si>
    <t>SOX2</t>
  </si>
  <si>
    <t>**</t>
  </si>
  <si>
    <t>AvO</t>
  </si>
  <si>
    <t>1h</t>
  </si>
  <si>
    <t>16h</t>
  </si>
  <si>
    <t>5d</t>
  </si>
  <si>
    <t>D8</t>
  </si>
  <si>
    <t>D3</t>
  </si>
  <si>
    <t>D1</t>
  </si>
  <si>
    <t>D21</t>
  </si>
  <si>
    <t>D4</t>
  </si>
  <si>
    <t>undet.</t>
  </si>
  <si>
    <t>Medium</t>
  </si>
  <si>
    <t>Gene</t>
  </si>
  <si>
    <t>AOM+CHIR+EGF</t>
  </si>
  <si>
    <t>Organoid line</t>
  </si>
  <si>
    <t>P1 AOM</t>
  </si>
  <si>
    <t>P1 AOM+CHIR</t>
  </si>
  <si>
    <t>P3 AOM+CHIR</t>
  </si>
  <si>
    <t>Passage/Medium</t>
  </si>
  <si>
    <t>P1</t>
  </si>
  <si>
    <t>P3</t>
  </si>
  <si>
    <t>P5</t>
  </si>
  <si>
    <t>rel Expr./fold change</t>
  </si>
  <si>
    <t>PFU/ml derived from plaque assay</t>
  </si>
  <si>
    <t>Figure 4E</t>
  </si>
  <si>
    <t>Figure 6A</t>
  </si>
  <si>
    <t>Figure 6C</t>
  </si>
  <si>
    <t>Figure 7B</t>
  </si>
  <si>
    <t>D23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</si>
</sst>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0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1" fillId="0" borderId="0" xfId="0" applyFont="1"/>
    <xf numFmtId="0" fontId="6" fillId="2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2" fontId="6" fillId="2" borderId="6" xfId="1" applyNumberFormat="1" applyFont="1" applyFill="1" applyBorder="1" applyAlignment="1">
      <alignment horizontal="center" vertical="center"/>
    </xf>
    <xf numFmtId="2" fontId="6" fillId="2" borderId="7" xfId="1" applyNumberFormat="1" applyFont="1" applyFill="1" applyBorder="1" applyAlignment="1">
      <alignment horizontal="center" vertical="center"/>
    </xf>
    <xf numFmtId="2" fontId="6" fillId="2" borderId="0" xfId="1" applyNumberFormat="1" applyFont="1" applyFill="1" applyAlignment="1">
      <alignment horizontal="center" vertical="center"/>
    </xf>
    <xf numFmtId="2" fontId="6" fillId="2" borderId="5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0" fillId="0" borderId="0" xfId="0" applyBorder="1"/>
    <xf numFmtId="0" fontId="5" fillId="3" borderId="0" xfId="1" applyFill="1" applyBorder="1"/>
    <xf numFmtId="0" fontId="5" fillId="0" borderId="0" xfId="1" applyBorder="1"/>
    <xf numFmtId="2" fontId="5" fillId="0" borderId="0" xfId="1" applyNumberFormat="1" applyBorder="1"/>
    <xf numFmtId="0" fontId="6" fillId="2" borderId="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top"/>
    </xf>
    <xf numFmtId="2" fontId="5" fillId="3" borderId="0" xfId="1" applyNumberFormat="1" applyFill="1" applyBorder="1"/>
    <xf numFmtId="0" fontId="0" fillId="0" borderId="3" xfId="0" applyBorder="1"/>
    <xf numFmtId="0" fontId="0" fillId="0" borderId="4" xfId="0" applyBorder="1"/>
    <xf numFmtId="0" fontId="5" fillId="3" borderId="4" xfId="1" applyFill="1" applyBorder="1"/>
    <xf numFmtId="2" fontId="5" fillId="3" borderId="4" xfId="1" applyNumberFormat="1" applyFill="1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5" fillId="0" borderId="10" xfId="1" applyBorder="1"/>
    <xf numFmtId="2" fontId="5" fillId="0" borderId="10" xfId="1" applyNumberFormat="1" applyFill="1" applyBorder="1"/>
    <xf numFmtId="0" fontId="4" fillId="0" borderId="10" xfId="2" applyBorder="1"/>
    <xf numFmtId="2" fontId="5" fillId="0" borderId="10" xfId="1" applyNumberFormat="1" applyBorder="1"/>
    <xf numFmtId="0" fontId="4" fillId="0" borderId="0" xfId="2" applyBorder="1"/>
    <xf numFmtId="0" fontId="0" fillId="0" borderId="0" xfId="0" applyFill="1" applyBorder="1"/>
    <xf numFmtId="164" fontId="0" fillId="0" borderId="0" xfId="0" applyNumberFormat="1" applyFill="1" applyBorder="1"/>
    <xf numFmtId="164" fontId="0" fillId="0" borderId="10" xfId="0" applyNumberFormat="1" applyFill="1" applyBorder="1"/>
    <xf numFmtId="0" fontId="5" fillId="0" borderId="0" xfId="1"/>
    <xf numFmtId="2" fontId="5" fillId="0" borderId="0" xfId="1" applyNumberFormat="1"/>
    <xf numFmtId="0" fontId="6" fillId="4" borderId="0" xfId="1" applyFont="1" applyFill="1"/>
    <xf numFmtId="0" fontId="6" fillId="4" borderId="0" xfId="1" applyFont="1" applyFill="1" applyAlignment="1">
      <alignment horizontal="center"/>
    </xf>
    <xf numFmtId="2" fontId="6" fillId="0" borderId="0" xfId="1" applyNumberFormat="1" applyFont="1" applyFill="1" applyAlignment="1">
      <alignment horizontal="right"/>
    </xf>
    <xf numFmtId="2" fontId="6" fillId="0" borderId="0" xfId="1" applyNumberFormat="1" applyFont="1"/>
    <xf numFmtId="0" fontId="9" fillId="5" borderId="0" xfId="1" applyFont="1" applyFill="1" applyBorder="1"/>
    <xf numFmtId="0" fontId="9" fillId="6" borderId="0" xfId="1" applyFont="1" applyFill="1" applyBorder="1"/>
    <xf numFmtId="2" fontId="8" fillId="0" borderId="0" xfId="1" applyNumberFormat="1" applyFont="1" applyAlignment="1">
      <alignment horizontal="right"/>
    </xf>
    <xf numFmtId="0" fontId="2" fillId="7" borderId="0" xfId="0" applyFont="1" applyFill="1"/>
    <xf numFmtId="0" fontId="2" fillId="8" borderId="0" xfId="0" applyFont="1" applyFill="1"/>
    <xf numFmtId="2" fontId="0" fillId="0" borderId="0" xfId="0" applyNumberFormat="1"/>
    <xf numFmtId="165" fontId="0" fillId="0" borderId="0" xfId="0" applyNumberFormat="1"/>
    <xf numFmtId="0" fontId="2" fillId="3" borderId="0" xfId="0" applyFont="1" applyFill="1"/>
    <xf numFmtId="0" fontId="9" fillId="3" borderId="0" xfId="1" applyFont="1" applyFill="1" applyBorder="1"/>
    <xf numFmtId="1" fontId="5" fillId="0" borderId="0" xfId="1" applyNumberFormat="1"/>
    <xf numFmtId="1" fontId="0" fillId="0" borderId="0" xfId="0" applyNumberFormat="1" applyFont="1" applyBorder="1"/>
    <xf numFmtId="0" fontId="2" fillId="0" borderId="3" xfId="0" applyFont="1" applyBorder="1"/>
    <xf numFmtId="1" fontId="0" fillId="0" borderId="4" xfId="0" applyNumberFormat="1" applyFont="1" applyBorder="1"/>
    <xf numFmtId="1" fontId="0" fillId="0" borderId="4" xfId="0" applyNumberFormat="1" applyBorder="1"/>
    <xf numFmtId="1" fontId="0" fillId="0" borderId="1" xfId="0" applyNumberFormat="1" applyBorder="1"/>
    <xf numFmtId="1" fontId="0" fillId="0" borderId="0" xfId="0" applyNumberFormat="1" applyBorder="1"/>
    <xf numFmtId="1" fontId="0" fillId="0" borderId="5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5" xfId="0" applyNumberFormat="1" applyFont="1" applyBorder="1"/>
    <xf numFmtId="0" fontId="2" fillId="0" borderId="12" xfId="0" applyFont="1" applyBorder="1"/>
    <xf numFmtId="2" fontId="5" fillId="0" borderId="0" xfId="1" applyNumberFormat="1" applyFont="1" applyFill="1" applyAlignment="1">
      <alignment horizontal="right"/>
    </xf>
    <xf numFmtId="2" fontId="0" fillId="0" borderId="0" xfId="0" applyNumberFormat="1" applyFont="1"/>
    <xf numFmtId="1" fontId="5" fillId="0" borderId="0" xfId="1" applyNumberFormat="1" applyFont="1"/>
    <xf numFmtId="2" fontId="5" fillId="0" borderId="0" xfId="1" applyNumberFormat="1" applyFont="1"/>
    <xf numFmtId="2" fontId="5" fillId="0" borderId="4" xfId="1" applyNumberFormat="1" applyFont="1" applyFill="1" applyBorder="1" applyAlignment="1">
      <alignment horizontal="center"/>
    </xf>
    <xf numFmtId="1" fontId="5" fillId="0" borderId="4" xfId="1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0" fillId="0" borderId="10" xfId="0" applyFont="1" applyFill="1" applyBorder="1"/>
    <xf numFmtId="0" fontId="5" fillId="0" borderId="10" xfId="1" applyFont="1" applyFill="1" applyBorder="1" applyAlignment="1">
      <alignment horizontal="center"/>
    </xf>
    <xf numFmtId="2" fontId="5" fillId="0" borderId="11" xfId="1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right"/>
    </xf>
    <xf numFmtId="2" fontId="6" fillId="0" borderId="0" xfId="1" applyNumberFormat="1" applyFont="1" applyFill="1" applyBorder="1" applyAlignment="1">
      <alignment horizontal="right"/>
    </xf>
    <xf numFmtId="0" fontId="2" fillId="0" borderId="0" xfId="0" applyFont="1" applyFill="1" applyBorder="1"/>
    <xf numFmtId="0" fontId="5" fillId="0" borderId="0" xfId="1" applyFill="1" applyBorder="1"/>
    <xf numFmtId="2" fontId="5" fillId="0" borderId="0" xfId="1" applyNumberFormat="1" applyFill="1" applyBorder="1"/>
    <xf numFmtId="2" fontId="8" fillId="0" borderId="0" xfId="1" applyNumberFormat="1" applyFont="1" applyFill="1" applyBorder="1" applyAlignment="1">
      <alignment horizontal="right"/>
    </xf>
    <xf numFmtId="2" fontId="5" fillId="0" borderId="0" xfId="1" applyNumberFormat="1" applyFont="1" applyFill="1" applyBorder="1"/>
    <xf numFmtId="1" fontId="5" fillId="0" borderId="0" xfId="1" applyNumberFormat="1" applyFill="1" applyBorder="1"/>
    <xf numFmtId="1" fontId="5" fillId="0" borderId="0" xfId="1" applyNumberFormat="1" applyFont="1" applyFill="1" applyBorder="1"/>
    <xf numFmtId="2" fontId="6" fillId="0" borderId="0" xfId="1" applyNumberFormat="1" applyFont="1" applyFill="1" applyBorder="1"/>
    <xf numFmtId="2" fontId="0" fillId="0" borderId="0" xfId="0" applyNumberFormat="1" applyFill="1" applyBorder="1"/>
    <xf numFmtId="165" fontId="0" fillId="0" borderId="0" xfId="0" applyNumberFormat="1" applyFill="1" applyBorder="1"/>
    <xf numFmtId="0" fontId="0" fillId="0" borderId="0" xfId="0" applyFont="1" applyFill="1" applyBorder="1"/>
    <xf numFmtId="0" fontId="9" fillId="9" borderId="0" xfId="1" applyFont="1" applyFill="1" applyBorder="1"/>
    <xf numFmtId="0" fontId="2" fillId="10" borderId="0" xfId="0" applyFont="1" applyFill="1"/>
    <xf numFmtId="2" fontId="5" fillId="0" borderId="0" xfId="0" applyNumberFormat="1" applyFont="1" applyAlignment="1">
      <alignment horizontal="right"/>
    </xf>
    <xf numFmtId="166" fontId="5" fillId="0" borderId="1" xfId="1" applyNumberFormat="1" applyFont="1" applyFill="1" applyBorder="1" applyAlignment="1">
      <alignment horizontal="center"/>
    </xf>
    <xf numFmtId="166" fontId="5" fillId="0" borderId="5" xfId="1" applyNumberFormat="1" applyFont="1" applyFill="1" applyBorder="1" applyAlignment="1">
      <alignment horizontal="center"/>
    </xf>
    <xf numFmtId="166" fontId="0" fillId="0" borderId="11" xfId="0" applyNumberFormat="1" applyFont="1" applyFill="1" applyBorder="1"/>
  </cellXfs>
  <cellStyles count="3">
    <cellStyle name="Standard" xfId="0" builtinId="0"/>
    <cellStyle name="Standard 2" xfId="1" xr:uid="{1C7399B3-F18B-41A3-AC72-D0221DBB37CE}"/>
    <cellStyle name="Standard 4" xfId="2" xr:uid="{71266A31-F583-4E60-A15C-09567621B7DD}"/>
  </cellStyles>
  <dxfs count="0"/>
  <tableStyles count="0" defaultTableStyle="TableStyleMedium2" defaultPivotStyle="PivotStyleLight16"/>
  <colors>
    <mruColors>
      <color rgb="FFF442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FB053-CEB7-42D7-8E77-CD940E643587}">
  <dimension ref="A1:K25"/>
  <sheetViews>
    <sheetView workbookViewId="0">
      <selection activeCell="J8" sqref="J8"/>
    </sheetView>
  </sheetViews>
  <sheetFormatPr baseColWidth="10" defaultRowHeight="14.5" x14ac:dyDescent="0.35"/>
  <sheetData>
    <row r="1" spans="1:11" x14ac:dyDescent="0.35">
      <c r="A1" s="1" t="s">
        <v>9</v>
      </c>
    </row>
    <row r="3" spans="1:11" x14ac:dyDescent="0.35">
      <c r="A3" s="1" t="s">
        <v>11</v>
      </c>
      <c r="B3" t="s">
        <v>0</v>
      </c>
      <c r="C3" t="s">
        <v>1</v>
      </c>
      <c r="D3" t="s">
        <v>2</v>
      </c>
      <c r="E3" t="s">
        <v>3</v>
      </c>
      <c r="F3" s="1" t="s">
        <v>4</v>
      </c>
      <c r="G3" s="1" t="s">
        <v>5</v>
      </c>
    </row>
    <row r="4" spans="1:11" x14ac:dyDescent="0.35">
      <c r="A4" s="3" t="s">
        <v>15</v>
      </c>
      <c r="B4" s="3">
        <v>227</v>
      </c>
      <c r="C4" s="3">
        <v>233</v>
      </c>
      <c r="D4" s="3">
        <v>253</v>
      </c>
      <c r="E4" s="3">
        <v>153</v>
      </c>
      <c r="F4" s="1">
        <f>SUM(B4:E4)</f>
        <v>866</v>
      </c>
      <c r="G4" s="4">
        <f>(F4*100)/25000</f>
        <v>3.464</v>
      </c>
    </row>
    <row r="5" spans="1:11" x14ac:dyDescent="0.35">
      <c r="A5" s="3" t="s">
        <v>16</v>
      </c>
      <c r="B5" s="3">
        <v>85</v>
      </c>
      <c r="C5" s="3">
        <v>57</v>
      </c>
      <c r="D5" s="3">
        <v>54</v>
      </c>
      <c r="E5" s="3">
        <v>57</v>
      </c>
      <c r="F5" s="1">
        <f>SUM(B5:E5)</f>
        <v>253</v>
      </c>
      <c r="G5" s="4">
        <f>(F5*100)/25000</f>
        <v>1.012</v>
      </c>
    </row>
    <row r="6" spans="1:11" x14ac:dyDescent="0.35">
      <c r="A6" s="3" t="s">
        <v>24</v>
      </c>
      <c r="B6" s="3">
        <v>159</v>
      </c>
      <c r="C6" s="3">
        <v>113</v>
      </c>
      <c r="D6" s="3">
        <v>87</v>
      </c>
      <c r="E6" s="3">
        <v>90</v>
      </c>
      <c r="F6" s="1">
        <f>SUM(B6:E6)</f>
        <v>449</v>
      </c>
      <c r="G6" s="4">
        <f>(F6*100)/25000</f>
        <v>1.796</v>
      </c>
    </row>
    <row r="7" spans="1:11" x14ac:dyDescent="0.35">
      <c r="A7" s="3" t="s">
        <v>25</v>
      </c>
      <c r="B7" s="3">
        <v>147</v>
      </c>
      <c r="C7" s="3">
        <v>198</v>
      </c>
      <c r="D7" s="3">
        <v>170</v>
      </c>
      <c r="E7" s="3">
        <v>122</v>
      </c>
      <c r="F7" s="1">
        <f>SUM(B7:E7)</f>
        <v>637</v>
      </c>
      <c r="G7" s="4">
        <f>(F7*100)/25000</f>
        <v>2.548</v>
      </c>
    </row>
    <row r="8" spans="1:11" x14ac:dyDescent="0.35">
      <c r="A8" s="3" t="s">
        <v>23</v>
      </c>
      <c r="B8" s="3">
        <v>133</v>
      </c>
      <c r="C8" s="3">
        <v>77</v>
      </c>
      <c r="D8" s="3">
        <v>84</v>
      </c>
      <c r="E8" s="3">
        <v>121</v>
      </c>
      <c r="F8" s="1">
        <f>SUM(B8:E8)</f>
        <v>415</v>
      </c>
      <c r="G8" s="4">
        <f>(F8*100)/25000</f>
        <v>1.66</v>
      </c>
      <c r="J8" s="1" t="s">
        <v>14</v>
      </c>
    </row>
    <row r="9" spans="1:11" x14ac:dyDescent="0.35">
      <c r="F9" t="s">
        <v>6</v>
      </c>
      <c r="G9" s="3">
        <f>AVERAGE(G4:G8)</f>
        <v>2.0960000000000001</v>
      </c>
      <c r="J9" t="s">
        <v>11</v>
      </c>
      <c r="K9" t="s">
        <v>12</v>
      </c>
    </row>
    <row r="10" spans="1:11" x14ac:dyDescent="0.35">
      <c r="F10" t="s">
        <v>7</v>
      </c>
      <c r="G10" s="3">
        <f>STDEV(G4:G8)</f>
        <v>0.93953179829104239</v>
      </c>
      <c r="J10" s="4">
        <v>3.464</v>
      </c>
      <c r="K10" s="4">
        <v>0.27600000000000002</v>
      </c>
    </row>
    <row r="11" spans="1:11" x14ac:dyDescent="0.35">
      <c r="F11" t="s">
        <v>8</v>
      </c>
      <c r="G11" s="3">
        <f>G10/(SQRT(3))</f>
        <v>0.54243893665554654</v>
      </c>
      <c r="J11" s="4">
        <v>1.012</v>
      </c>
      <c r="K11" s="4">
        <v>0.36</v>
      </c>
    </row>
    <row r="12" spans="1:11" x14ac:dyDescent="0.35">
      <c r="G12" s="3"/>
      <c r="J12" s="4">
        <v>1.796</v>
      </c>
      <c r="K12" s="4">
        <v>0.34799999999999998</v>
      </c>
    </row>
    <row r="13" spans="1:11" x14ac:dyDescent="0.35">
      <c r="A13" s="1" t="s">
        <v>12</v>
      </c>
      <c r="B13" t="s">
        <v>0</v>
      </c>
      <c r="C13" t="s">
        <v>1</v>
      </c>
      <c r="D13" t="s">
        <v>2</v>
      </c>
      <c r="E13" t="s">
        <v>3</v>
      </c>
      <c r="F13" s="1" t="s">
        <v>4</v>
      </c>
      <c r="G13" s="1" t="s">
        <v>10</v>
      </c>
      <c r="J13" s="4">
        <v>2.548</v>
      </c>
      <c r="K13" s="3"/>
    </row>
    <row r="14" spans="1:11" x14ac:dyDescent="0.35">
      <c r="A14" s="3" t="s">
        <v>15</v>
      </c>
      <c r="B14" s="3">
        <v>23</v>
      </c>
      <c r="C14" s="3">
        <v>21</v>
      </c>
      <c r="D14" s="3">
        <v>16</v>
      </c>
      <c r="E14" s="3">
        <v>9</v>
      </c>
      <c r="F14" s="1">
        <f>SUM(B14:E14)</f>
        <v>69</v>
      </c>
      <c r="G14" s="4">
        <f>(F14*100)/25000</f>
        <v>0.27600000000000002</v>
      </c>
      <c r="J14" s="4">
        <v>1.66</v>
      </c>
      <c r="K14" s="3"/>
    </row>
    <row r="15" spans="1:11" x14ac:dyDescent="0.35">
      <c r="A15" s="3" t="s">
        <v>16</v>
      </c>
      <c r="B15" s="3">
        <v>48</v>
      </c>
      <c r="C15" s="3">
        <v>17</v>
      </c>
      <c r="D15" s="3">
        <v>13</v>
      </c>
      <c r="E15" s="3">
        <v>12</v>
      </c>
      <c r="F15" s="1">
        <f>SUM(B15:E15)</f>
        <v>90</v>
      </c>
      <c r="G15" s="4">
        <f>(F15*100)/25000</f>
        <v>0.36</v>
      </c>
      <c r="J15" s="2" t="s">
        <v>13</v>
      </c>
      <c r="K15" s="2">
        <f>_xlfn.T.TEST(J10:J14,K10:K14,2,2)</f>
        <v>1.9714133062958713E-2</v>
      </c>
    </row>
    <row r="16" spans="1:11" x14ac:dyDescent="0.35">
      <c r="A16" s="3" t="s">
        <v>25</v>
      </c>
      <c r="B16" s="3">
        <v>15</v>
      </c>
      <c r="C16" s="3">
        <v>27</v>
      </c>
      <c r="D16" s="3">
        <v>17</v>
      </c>
      <c r="E16" s="3">
        <v>28</v>
      </c>
      <c r="F16" s="1">
        <f>SUM(B16:E16)</f>
        <v>87</v>
      </c>
      <c r="G16" s="4">
        <f>(F16*100)/25000</f>
        <v>0.34799999999999998</v>
      </c>
    </row>
    <row r="17" spans="1:7" x14ac:dyDescent="0.35">
      <c r="F17" t="s">
        <v>6</v>
      </c>
      <c r="G17">
        <f>AVERAGE(G14:G16)</f>
        <v>0.32800000000000001</v>
      </c>
    </row>
    <row r="18" spans="1:7" x14ac:dyDescent="0.35">
      <c r="F18" t="s">
        <v>7</v>
      </c>
      <c r="G18">
        <f>STDEV(G14:G16)</f>
        <v>4.5431266766402301E-2</v>
      </c>
    </row>
    <row r="19" spans="1:7" x14ac:dyDescent="0.35">
      <c r="F19" t="s">
        <v>8</v>
      </c>
      <c r="G19">
        <f>G18/(SQRT(3))</f>
        <v>2.6229754097208069E-2</v>
      </c>
    </row>
    <row r="23" spans="1:7" x14ac:dyDescent="0.35">
      <c r="A23" s="1" t="s">
        <v>18</v>
      </c>
      <c r="B23" s="1" t="s">
        <v>19</v>
      </c>
    </row>
    <row r="24" spans="1:7" x14ac:dyDescent="0.35">
      <c r="A24" s="1" t="s">
        <v>20</v>
      </c>
      <c r="B24" s="1" t="s">
        <v>21</v>
      </c>
    </row>
    <row r="25" spans="1:7" x14ac:dyDescent="0.35">
      <c r="A25" s="1" t="s">
        <v>17</v>
      </c>
      <c r="B25" s="1" t="s">
        <v>22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B76B7-5DD0-4C85-A882-E6922DBAA269}">
  <dimension ref="A1:I19"/>
  <sheetViews>
    <sheetView workbookViewId="0">
      <selection activeCell="A14" sqref="A14"/>
    </sheetView>
  </sheetViews>
  <sheetFormatPr baseColWidth="10" defaultRowHeight="14.5" x14ac:dyDescent="0.35"/>
  <cols>
    <col min="1" max="1" width="18" bestFit="1" customWidth="1"/>
    <col min="2" max="2" width="18" customWidth="1"/>
    <col min="7" max="7" width="14.36328125" customWidth="1"/>
  </cols>
  <sheetData>
    <row r="1" spans="1:9" x14ac:dyDescent="0.35">
      <c r="A1" s="1" t="s">
        <v>32</v>
      </c>
      <c r="B1" s="1"/>
    </row>
    <row r="3" spans="1:9" x14ac:dyDescent="0.35">
      <c r="A3" s="1" t="s">
        <v>33</v>
      </c>
      <c r="B3" s="1"/>
    </row>
    <row r="4" spans="1:9" x14ac:dyDescent="0.35">
      <c r="C4" s="7" t="s">
        <v>27</v>
      </c>
      <c r="D4" s="6" t="s">
        <v>47</v>
      </c>
      <c r="E4" s="7" t="s">
        <v>28</v>
      </c>
      <c r="F4" s="7" t="s">
        <v>47</v>
      </c>
      <c r="G4" s="8"/>
      <c r="H4" s="9"/>
      <c r="I4" s="5" t="s">
        <v>30</v>
      </c>
    </row>
    <row r="5" spans="1:9" ht="13.25" customHeight="1" x14ac:dyDescent="0.35">
      <c r="A5" s="18" t="s">
        <v>19</v>
      </c>
      <c r="B5" s="18" t="s">
        <v>73</v>
      </c>
      <c r="C5" s="23" t="s">
        <v>29</v>
      </c>
      <c r="D5" s="24" t="s">
        <v>29</v>
      </c>
      <c r="E5" s="24" t="s">
        <v>29</v>
      </c>
      <c r="F5" s="24" t="s">
        <v>29</v>
      </c>
      <c r="G5" s="25" t="s">
        <v>40</v>
      </c>
      <c r="H5" s="26" t="s">
        <v>41</v>
      </c>
      <c r="I5" s="27" t="s">
        <v>31</v>
      </c>
    </row>
    <row r="6" spans="1:9" hidden="1" x14ac:dyDescent="0.35">
      <c r="C6" s="13"/>
      <c r="D6" s="10"/>
      <c r="E6" s="14"/>
      <c r="F6" s="14"/>
      <c r="G6" s="15"/>
      <c r="H6" s="16"/>
      <c r="I6" s="17" t="s">
        <v>31</v>
      </c>
    </row>
    <row r="7" spans="1:9" hidden="1" x14ac:dyDescent="0.35">
      <c r="C7" s="13"/>
      <c r="D7" s="10"/>
      <c r="E7" s="14"/>
      <c r="F7" s="14"/>
      <c r="G7" s="11"/>
      <c r="H7" s="12"/>
      <c r="I7" s="13"/>
    </row>
    <row r="8" spans="1:9" x14ac:dyDescent="0.35">
      <c r="A8" s="29" t="s">
        <v>52</v>
      </c>
      <c r="B8" s="30" t="s">
        <v>12</v>
      </c>
      <c r="C8" s="30">
        <v>17.013000000000002</v>
      </c>
      <c r="D8" s="31">
        <f>AVERAGE(C8:C9)</f>
        <v>17.057500000000001</v>
      </c>
      <c r="E8" s="30">
        <v>33.807000000000002</v>
      </c>
      <c r="F8" s="32">
        <f>AVERAGE(E8:E9)</f>
        <v>33.7485</v>
      </c>
      <c r="G8" s="75">
        <f>F8-D8</f>
        <v>16.690999999999999</v>
      </c>
      <c r="H8" s="76">
        <v>0</v>
      </c>
      <c r="I8" s="98">
        <f>POWER(2,-H8)</f>
        <v>1</v>
      </c>
    </row>
    <row r="9" spans="1:9" x14ac:dyDescent="0.35">
      <c r="A9" s="33"/>
      <c r="B9" s="19"/>
      <c r="C9" s="19">
        <v>17.102</v>
      </c>
      <c r="D9" s="21"/>
      <c r="E9" s="19">
        <v>33.69</v>
      </c>
      <c r="F9" s="22"/>
      <c r="G9" s="77"/>
      <c r="H9" s="77"/>
      <c r="I9" s="99"/>
    </row>
    <row r="10" spans="1:9" x14ac:dyDescent="0.35">
      <c r="A10" s="33"/>
      <c r="B10" s="19" t="s">
        <v>11</v>
      </c>
      <c r="C10" s="19">
        <v>16.108000000000001</v>
      </c>
      <c r="D10" s="20">
        <f>AVERAGE(C10:C11)</f>
        <v>16.1205</v>
      </c>
      <c r="E10" s="19">
        <v>16.873000000000001</v>
      </c>
      <c r="F10" s="28">
        <f>AVERAGE(E10:E11)</f>
        <v>16.87</v>
      </c>
      <c r="G10" s="78">
        <f>F10-D10</f>
        <v>0.74950000000000117</v>
      </c>
      <c r="H10" s="78">
        <f>G10-G8</f>
        <v>-15.941499999999998</v>
      </c>
      <c r="I10" s="99">
        <f>POWER(2,-H10)</f>
        <v>62931.730748282891</v>
      </c>
    </row>
    <row r="11" spans="1:9" x14ac:dyDescent="0.35">
      <c r="A11" s="33"/>
      <c r="B11" s="19"/>
      <c r="C11" s="19">
        <v>16.132999999999999</v>
      </c>
      <c r="D11" s="21"/>
      <c r="E11" s="19">
        <v>16.867000000000001</v>
      </c>
      <c r="F11" s="22"/>
      <c r="G11" s="78"/>
      <c r="H11" s="78"/>
      <c r="I11" s="99"/>
    </row>
    <row r="12" spans="1:9" x14ac:dyDescent="0.35">
      <c r="A12" s="33"/>
      <c r="B12" s="19" t="s">
        <v>75</v>
      </c>
      <c r="C12" s="19">
        <v>18.288</v>
      </c>
      <c r="D12" s="20">
        <f>AVERAGE(C12:C12)</f>
        <v>18.288</v>
      </c>
      <c r="E12" s="19">
        <v>16.609000000000002</v>
      </c>
      <c r="F12" s="28">
        <f>AVERAGE(E12:E12)</f>
        <v>16.609000000000002</v>
      </c>
      <c r="G12" s="78">
        <f>F12-D12</f>
        <v>-1.6789999999999985</v>
      </c>
      <c r="H12" s="78">
        <f>G12-G8</f>
        <v>-18.369999999999997</v>
      </c>
      <c r="I12" s="99">
        <f>POWER(2,-H12)</f>
        <v>338782.54043463414</v>
      </c>
    </row>
    <row r="13" spans="1:9" x14ac:dyDescent="0.35">
      <c r="A13" s="34"/>
      <c r="B13" s="35"/>
      <c r="C13" s="35">
        <v>18.294</v>
      </c>
      <c r="D13" s="36"/>
      <c r="E13" s="35">
        <v>16.678999999999998</v>
      </c>
      <c r="F13" s="37"/>
      <c r="G13" s="79"/>
      <c r="H13" s="79"/>
      <c r="I13" s="100"/>
    </row>
    <row r="14" spans="1:9" x14ac:dyDescent="0.35">
      <c r="A14" s="29" t="s">
        <v>90</v>
      </c>
      <c r="B14" s="30" t="s">
        <v>12</v>
      </c>
      <c r="C14" s="30">
        <v>17.515000000000001</v>
      </c>
      <c r="D14" s="31">
        <f>AVERAGE(C14:C15)</f>
        <v>17.431000000000001</v>
      </c>
      <c r="E14" s="30">
        <v>30.513000000000002</v>
      </c>
      <c r="F14" s="32">
        <f>AVERAGE(E14:E15)</f>
        <v>30.855</v>
      </c>
      <c r="G14" s="75">
        <f>F14-D14</f>
        <v>13.423999999999999</v>
      </c>
      <c r="H14" s="76">
        <v>0</v>
      </c>
      <c r="I14" s="98">
        <f>POWER(2,-H14)</f>
        <v>1</v>
      </c>
    </row>
    <row r="15" spans="1:9" x14ac:dyDescent="0.35">
      <c r="A15" s="33"/>
      <c r="B15" s="19"/>
      <c r="C15" s="19">
        <v>17.347000000000001</v>
      </c>
      <c r="D15" s="21"/>
      <c r="E15" s="19">
        <v>31.196999999999999</v>
      </c>
      <c r="F15" s="22"/>
      <c r="G15" s="77"/>
      <c r="H15" s="77"/>
      <c r="I15" s="99"/>
    </row>
    <row r="16" spans="1:9" x14ac:dyDescent="0.35">
      <c r="A16" s="33"/>
      <c r="B16" s="19" t="s">
        <v>11</v>
      </c>
      <c r="C16" s="40">
        <v>19.196999999999999</v>
      </c>
      <c r="D16" s="20">
        <f>AVERAGE(C16:C17)</f>
        <v>18.960999999999999</v>
      </c>
      <c r="E16" s="41">
        <v>26.891999999999999</v>
      </c>
      <c r="F16" s="28">
        <f>AVERAGE(E16:E17)</f>
        <v>26.838999999999999</v>
      </c>
      <c r="G16" s="78">
        <f>F16-D16</f>
        <v>7.8780000000000001</v>
      </c>
      <c r="H16" s="78">
        <f>G16-G14</f>
        <v>-5.5459999999999994</v>
      </c>
      <c r="I16" s="99">
        <f>POWER(2,-H16)</f>
        <v>46.721024340944659</v>
      </c>
    </row>
    <row r="17" spans="1:9" x14ac:dyDescent="0.35">
      <c r="A17" s="33"/>
      <c r="B17" s="19"/>
      <c r="C17" s="40">
        <v>18.725000000000001</v>
      </c>
      <c r="D17" s="21"/>
      <c r="E17" s="41">
        <v>26.786000000000001</v>
      </c>
      <c r="F17" s="22"/>
      <c r="G17" s="78"/>
      <c r="H17" s="78"/>
      <c r="I17" s="99"/>
    </row>
    <row r="18" spans="1:9" x14ac:dyDescent="0.35">
      <c r="A18" s="33"/>
      <c r="B18" s="19" t="s">
        <v>75</v>
      </c>
      <c r="C18" s="40">
        <v>20.251000000000001</v>
      </c>
      <c r="D18" s="20">
        <f>AVERAGE(C18:C19)</f>
        <v>20.230499999999999</v>
      </c>
      <c r="E18" s="42">
        <v>18.802</v>
      </c>
      <c r="F18" s="28">
        <f>AVERAGE(E18:E19)</f>
        <v>18.731000000000002</v>
      </c>
      <c r="G18" s="78">
        <f>F18-D18</f>
        <v>-1.4994999999999976</v>
      </c>
      <c r="H18" s="78">
        <f>G18-G14</f>
        <v>-14.923499999999997</v>
      </c>
      <c r="I18" s="99">
        <f>POWER(2,-H18)</f>
        <v>31075.715749626153</v>
      </c>
    </row>
    <row r="19" spans="1:9" x14ac:dyDescent="0.35">
      <c r="A19" s="34"/>
      <c r="B19" s="35"/>
      <c r="C19" s="38">
        <v>20.21</v>
      </c>
      <c r="D19" s="36"/>
      <c r="E19" s="43">
        <v>18.66</v>
      </c>
      <c r="F19" s="39"/>
      <c r="G19" s="80"/>
      <c r="H19" s="80"/>
      <c r="I19" s="8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515AC-C5E7-49A9-80B4-57491AC1099D}">
  <dimension ref="A1:J42"/>
  <sheetViews>
    <sheetView tabSelected="1" topLeftCell="A23" workbookViewId="0">
      <selection activeCell="B1" sqref="B1"/>
    </sheetView>
  </sheetViews>
  <sheetFormatPr baseColWidth="10" defaultRowHeight="14.5" x14ac:dyDescent="0.35"/>
  <cols>
    <col min="6" max="6" width="19.1796875" bestFit="1" customWidth="1"/>
    <col min="7" max="7" width="11.54296875" customWidth="1"/>
    <col min="8" max="8" width="10.54296875" customWidth="1"/>
    <col min="9" max="9" width="14.36328125" bestFit="1" customWidth="1"/>
  </cols>
  <sheetData>
    <row r="1" spans="1:9" x14ac:dyDescent="0.35">
      <c r="A1" s="1" t="s">
        <v>26</v>
      </c>
    </row>
    <row r="3" spans="1:9" x14ac:dyDescent="0.35">
      <c r="A3" s="1" t="s">
        <v>74</v>
      </c>
      <c r="B3" s="1" t="s">
        <v>73</v>
      </c>
      <c r="C3" s="1" t="s">
        <v>19</v>
      </c>
      <c r="D3" s="46" t="s">
        <v>40</v>
      </c>
      <c r="E3" s="47" t="s">
        <v>41</v>
      </c>
      <c r="F3" s="46" t="s">
        <v>84</v>
      </c>
      <c r="G3" s="46" t="s">
        <v>53</v>
      </c>
      <c r="H3" s="46" t="s">
        <v>54</v>
      </c>
      <c r="I3" s="46" t="s">
        <v>35</v>
      </c>
    </row>
    <row r="4" spans="1:9" x14ac:dyDescent="0.35">
      <c r="A4" s="50" t="s">
        <v>34</v>
      </c>
      <c r="B4" s="44" t="s">
        <v>11</v>
      </c>
      <c r="C4" s="44" t="s">
        <v>36</v>
      </c>
      <c r="D4" s="45">
        <v>-1.2399999999999984</v>
      </c>
      <c r="E4" s="45">
        <f>D4-D7</f>
        <v>1.5268333333333346</v>
      </c>
      <c r="F4" s="45"/>
      <c r="G4" s="45"/>
      <c r="H4" s="45"/>
    </row>
    <row r="5" spans="1:9" x14ac:dyDescent="0.35">
      <c r="A5" s="21"/>
      <c r="B5" s="44"/>
      <c r="C5" s="44" t="s">
        <v>37</v>
      </c>
      <c r="D5" s="45">
        <v>-4.4385000000000003</v>
      </c>
      <c r="E5" s="45">
        <f>D5-D7</f>
        <v>-1.6716666666666673</v>
      </c>
      <c r="F5" s="74"/>
      <c r="G5" s="74"/>
      <c r="H5" s="74"/>
    </row>
    <row r="6" spans="1:9" x14ac:dyDescent="0.35">
      <c r="A6" s="44"/>
      <c r="B6" s="44"/>
      <c r="C6" s="44" t="s">
        <v>38</v>
      </c>
      <c r="D6" s="45">
        <v>-2.6219999999999999</v>
      </c>
      <c r="E6" s="45">
        <f>D6-D7</f>
        <v>0.14483333333333315</v>
      </c>
      <c r="F6" s="74"/>
      <c r="G6" s="74"/>
      <c r="H6" s="74"/>
    </row>
    <row r="7" spans="1:9" x14ac:dyDescent="0.35">
      <c r="A7" s="44"/>
      <c r="B7" s="44"/>
      <c r="C7" s="44" t="s">
        <v>46</v>
      </c>
      <c r="D7" s="45">
        <f>AVERAGE(D4:D6)</f>
        <v>-2.766833333333333</v>
      </c>
      <c r="E7" s="45">
        <f>AVERAGE(E4:E6)</f>
        <v>1.4802973661668753E-16</v>
      </c>
      <c r="F7" s="74">
        <f>POWER(2,-E7)</f>
        <v>1</v>
      </c>
      <c r="G7" s="74"/>
      <c r="H7" s="74"/>
    </row>
    <row r="8" spans="1:9" x14ac:dyDescent="0.35">
      <c r="A8" s="44"/>
      <c r="B8" s="44"/>
      <c r="C8" s="44"/>
      <c r="D8" s="45"/>
      <c r="E8" s="45"/>
      <c r="F8" s="74"/>
      <c r="G8" s="74"/>
      <c r="H8" s="74"/>
    </row>
    <row r="9" spans="1:9" x14ac:dyDescent="0.35">
      <c r="A9" s="44"/>
      <c r="B9" s="44" t="s">
        <v>12</v>
      </c>
      <c r="C9" s="44" t="s">
        <v>36</v>
      </c>
      <c r="D9" s="45">
        <v>5.2999999999999972</v>
      </c>
      <c r="E9" s="45">
        <f>D9-D4</f>
        <v>6.5399999999999956</v>
      </c>
      <c r="F9" s="71">
        <f>POWER(2,-E9)</f>
        <v>1.0746420454216778E-2</v>
      </c>
      <c r="G9" s="71"/>
      <c r="H9" s="71"/>
    </row>
    <row r="10" spans="1:9" x14ac:dyDescent="0.35">
      <c r="A10" s="44"/>
      <c r="B10" s="44"/>
      <c r="C10" s="44" t="s">
        <v>37</v>
      </c>
      <c r="D10" s="45">
        <v>-4.3889999999999958</v>
      </c>
      <c r="E10" s="45">
        <f>D10-D5</f>
        <v>4.950000000000454E-2</v>
      </c>
      <c r="F10" s="71">
        <f>POWER(2,-E10)</f>
        <v>0.96627115496391958</v>
      </c>
      <c r="G10" s="71"/>
      <c r="H10" s="71"/>
    </row>
    <row r="11" spans="1:9" x14ac:dyDescent="0.35">
      <c r="A11" s="44"/>
      <c r="B11" s="44"/>
      <c r="C11" s="44" t="s">
        <v>38</v>
      </c>
      <c r="D11" s="45">
        <v>2.4585000000000008</v>
      </c>
      <c r="E11" s="45">
        <f>D11-D6</f>
        <v>5.0805000000000007</v>
      </c>
      <c r="F11" s="71">
        <f>POWER(2,-E11)</f>
        <v>2.9554057029400803E-2</v>
      </c>
      <c r="G11" s="71"/>
      <c r="H11" s="71"/>
    </row>
    <row r="12" spans="1:9" x14ac:dyDescent="0.35">
      <c r="A12" s="44"/>
      <c r="B12" s="44"/>
      <c r="C12" s="44" t="s">
        <v>46</v>
      </c>
      <c r="D12" s="45">
        <f>AVERAGE(D9:D11)</f>
        <v>1.1231666666666673</v>
      </c>
      <c r="E12" s="45">
        <f>AVERAGE(E9:E11)</f>
        <v>3.8900000000000006</v>
      </c>
      <c r="F12" s="71">
        <f>AVERAGE(F9:F11)</f>
        <v>0.33552387748251239</v>
      </c>
      <c r="G12" s="71">
        <f>STDEV(F9:F11)</f>
        <v>0.54632410512079865</v>
      </c>
      <c r="H12" s="55">
        <f>G12/(SQRT(4))</f>
        <v>0.27316205256039933</v>
      </c>
      <c r="I12" s="56">
        <f>_xlfn.T.TEST(D4:D6,D9:D11,2,1)</f>
        <v>0.18643177631880237</v>
      </c>
    </row>
    <row r="13" spans="1:9" x14ac:dyDescent="0.35">
      <c r="D13" s="55"/>
      <c r="E13" s="55"/>
      <c r="F13" s="72"/>
      <c r="G13" s="72"/>
      <c r="H13" s="72"/>
    </row>
    <row r="14" spans="1:9" x14ac:dyDescent="0.35">
      <c r="A14" s="51" t="s">
        <v>42</v>
      </c>
      <c r="B14" s="44" t="s">
        <v>11</v>
      </c>
      <c r="C14" s="44" t="s">
        <v>36</v>
      </c>
      <c r="D14" s="45">
        <v>10.56</v>
      </c>
      <c r="E14" s="52">
        <f>D14-D17</f>
        <v>3.822000000000001</v>
      </c>
      <c r="F14" s="74"/>
      <c r="G14" s="74"/>
      <c r="H14" s="74"/>
    </row>
    <row r="15" spans="1:9" x14ac:dyDescent="0.35">
      <c r="A15" s="21"/>
      <c r="B15" s="44"/>
      <c r="C15" s="44" t="s">
        <v>37</v>
      </c>
      <c r="D15" s="45">
        <v>4.5734999999999992</v>
      </c>
      <c r="E15" s="52">
        <f>D15-D17</f>
        <v>-2.1645000000000003</v>
      </c>
      <c r="F15" s="74"/>
      <c r="G15" s="74"/>
      <c r="H15" s="74"/>
    </row>
    <row r="16" spans="1:9" x14ac:dyDescent="0.35">
      <c r="A16" s="44"/>
      <c r="B16" s="44"/>
      <c r="C16" s="44" t="s">
        <v>38</v>
      </c>
      <c r="D16" s="45">
        <v>5.0805000000000007</v>
      </c>
      <c r="E16" s="52">
        <f>D16-D17</f>
        <v>-1.6574999999999989</v>
      </c>
      <c r="F16" s="74"/>
      <c r="G16" s="74"/>
      <c r="H16" s="74"/>
    </row>
    <row r="17" spans="1:10" x14ac:dyDescent="0.35">
      <c r="A17" s="44"/>
      <c r="B17" s="44"/>
      <c r="C17" s="44" t="s">
        <v>46</v>
      </c>
      <c r="D17" s="45">
        <f>AVERAGE(D14:D16)</f>
        <v>6.7379999999999995</v>
      </c>
      <c r="E17" s="45">
        <f>AVERAGE(E14:E16)</f>
        <v>5.9211894646675012E-16</v>
      </c>
      <c r="F17" s="74">
        <f>POWER(2,-E17)</f>
        <v>0.99999999999999956</v>
      </c>
      <c r="G17" s="74"/>
      <c r="H17" s="74"/>
    </row>
    <row r="18" spans="1:10" x14ac:dyDescent="0.35">
      <c r="A18" s="44"/>
      <c r="B18" s="44"/>
      <c r="C18" s="44"/>
      <c r="D18" s="45"/>
      <c r="E18" s="45"/>
      <c r="F18" s="74"/>
      <c r="G18" s="74"/>
      <c r="H18" s="74"/>
    </row>
    <row r="19" spans="1:10" x14ac:dyDescent="0.35">
      <c r="A19" s="44"/>
      <c r="B19" s="44" t="s">
        <v>12</v>
      </c>
      <c r="C19" s="44" t="s">
        <v>36</v>
      </c>
      <c r="D19" s="45">
        <v>4.0299999999999976</v>
      </c>
      <c r="E19" s="45">
        <f>D19-D14</f>
        <v>-6.5300000000000029</v>
      </c>
      <c r="F19" s="71">
        <f>POWER(2,-E19)</f>
        <v>92.411468513439956</v>
      </c>
      <c r="G19" s="71"/>
      <c r="H19" s="71"/>
    </row>
    <row r="20" spans="1:10" x14ac:dyDescent="0.35">
      <c r="A20" s="44"/>
      <c r="B20" s="44"/>
      <c r="C20" s="44" t="s">
        <v>37</v>
      </c>
      <c r="D20" s="45">
        <v>2.4265000000000043</v>
      </c>
      <c r="E20" s="45">
        <f>D20-D15</f>
        <v>-2.1469999999999949</v>
      </c>
      <c r="F20" s="71">
        <f>POWER(2,-E20)</f>
        <v>4.429058337937124</v>
      </c>
      <c r="G20" s="71"/>
      <c r="H20" s="71"/>
    </row>
    <row r="21" spans="1:10" x14ac:dyDescent="0.35">
      <c r="A21" s="44"/>
      <c r="B21" s="44"/>
      <c r="C21" s="44" t="s">
        <v>38</v>
      </c>
      <c r="D21" s="45">
        <v>3.5195000000000007</v>
      </c>
      <c r="E21" s="45">
        <f>D21-D16</f>
        <v>-1.5609999999999999</v>
      </c>
      <c r="F21" s="71">
        <f>POWER(2,-E21)</f>
        <v>2.950582914165679</v>
      </c>
      <c r="G21" s="71"/>
      <c r="H21" s="71"/>
    </row>
    <row r="22" spans="1:10" x14ac:dyDescent="0.35">
      <c r="A22" s="44"/>
      <c r="B22" s="44"/>
      <c r="C22" s="44" t="s">
        <v>46</v>
      </c>
      <c r="D22" s="45">
        <f>AVERAGE(D19:D21)</f>
        <v>3.3253333333333344</v>
      </c>
      <c r="E22" s="45">
        <f>AVERAGE(E19:E21)</f>
        <v>-3.4126666666666661</v>
      </c>
      <c r="F22" s="71">
        <f>AVERAGE(F19:F21)</f>
        <v>33.263703255180921</v>
      </c>
      <c r="G22" s="71">
        <f>STDEV(F19:F21)</f>
        <v>51.228801212591925</v>
      </c>
      <c r="H22" s="55">
        <f>G22/(SQRT(4))</f>
        <v>25.614400606295963</v>
      </c>
      <c r="I22" s="56">
        <f>_xlfn.T.TEST(D14:D16,D19:D21,2,1)</f>
        <v>0.16144393416976399</v>
      </c>
    </row>
    <row r="23" spans="1:10" x14ac:dyDescent="0.35">
      <c r="D23" s="55"/>
      <c r="E23" s="55"/>
      <c r="F23" s="72"/>
      <c r="G23" s="72"/>
      <c r="H23" s="72"/>
    </row>
    <row r="24" spans="1:10" x14ac:dyDescent="0.35">
      <c r="A24" s="53" t="s">
        <v>43</v>
      </c>
      <c r="B24" s="44" t="s">
        <v>11</v>
      </c>
      <c r="C24" s="44" t="s">
        <v>36</v>
      </c>
      <c r="D24" s="45">
        <v>4.4500000000000028</v>
      </c>
      <c r="E24" s="52">
        <f>D24-D27</f>
        <v>-1.0454999999999979</v>
      </c>
      <c r="F24" s="74"/>
      <c r="G24" s="74"/>
      <c r="H24" s="74"/>
    </row>
    <row r="25" spans="1:10" x14ac:dyDescent="0.35">
      <c r="B25" s="44"/>
      <c r="C25" s="44" t="s">
        <v>37</v>
      </c>
      <c r="D25" s="45">
        <v>5.9239999999999995</v>
      </c>
      <c r="E25" s="52">
        <f>D25-D27</f>
        <v>0.42849999999999877</v>
      </c>
      <c r="F25" s="74"/>
      <c r="G25" s="74"/>
      <c r="H25" s="74"/>
    </row>
    <row r="26" spans="1:10" x14ac:dyDescent="0.35">
      <c r="B26" s="44"/>
      <c r="C26" s="44" t="s">
        <v>38</v>
      </c>
      <c r="D26" s="45">
        <v>6.1125000000000007</v>
      </c>
      <c r="E26" s="52">
        <f>D26-D27</f>
        <v>0.61699999999999999</v>
      </c>
      <c r="F26" s="74"/>
      <c r="G26" s="74"/>
      <c r="H26" s="74"/>
    </row>
    <row r="27" spans="1:10" x14ac:dyDescent="0.35">
      <c r="B27" s="44"/>
      <c r="C27" s="44" t="s">
        <v>46</v>
      </c>
      <c r="D27" s="45">
        <f>AVERAGE(D24:D26)</f>
        <v>5.4955000000000007</v>
      </c>
      <c r="E27" s="45">
        <f>AVERAGE(E24:E26)</f>
        <v>2.9605947323337506E-16</v>
      </c>
      <c r="F27" s="74">
        <f>POWER(2,-E27)</f>
        <v>0.99999999999999978</v>
      </c>
      <c r="G27" s="74"/>
      <c r="H27" s="74"/>
    </row>
    <row r="28" spans="1:10" x14ac:dyDescent="0.35">
      <c r="B28" s="44"/>
      <c r="C28" s="44"/>
      <c r="D28" s="45"/>
      <c r="E28" s="45"/>
      <c r="F28" s="74"/>
      <c r="G28" s="74"/>
      <c r="H28" s="74"/>
    </row>
    <row r="29" spans="1:10" x14ac:dyDescent="0.35">
      <c r="B29" s="44" t="s">
        <v>12</v>
      </c>
      <c r="C29" s="44" t="s">
        <v>36</v>
      </c>
      <c r="D29" s="45">
        <v>3.5799999999999983</v>
      </c>
      <c r="E29" s="45">
        <f>D29-D24</f>
        <v>-0.87000000000000455</v>
      </c>
      <c r="F29" s="71">
        <f>POWER(2,-E29)</f>
        <v>1.827662900458807</v>
      </c>
      <c r="G29" s="71"/>
      <c r="H29" s="71"/>
    </row>
    <row r="30" spans="1:10" x14ac:dyDescent="0.35">
      <c r="B30" s="44"/>
      <c r="C30" s="44" t="s">
        <v>37</v>
      </c>
      <c r="D30" s="45">
        <v>3.8290000000000006</v>
      </c>
      <c r="E30" s="45">
        <f>D30-D25</f>
        <v>-2.0949999999999989</v>
      </c>
      <c r="F30" s="71">
        <f>POWER(2,-E30)</f>
        <v>4.2722616321914026</v>
      </c>
      <c r="G30" s="71"/>
      <c r="H30" s="71"/>
    </row>
    <row r="31" spans="1:10" x14ac:dyDescent="0.35">
      <c r="B31" s="44"/>
      <c r="C31" s="44" t="s">
        <v>38</v>
      </c>
      <c r="D31" s="45">
        <v>4.0875000000000021</v>
      </c>
      <c r="E31" s="45">
        <f>D31-D26</f>
        <v>-2.0249999999999986</v>
      </c>
      <c r="F31" s="71">
        <f>POWER(2,-E31)</f>
        <v>4.0699187684107416</v>
      </c>
      <c r="G31" s="71"/>
      <c r="H31" s="71"/>
    </row>
    <row r="32" spans="1:10" x14ac:dyDescent="0.35">
      <c r="B32" s="44"/>
      <c r="C32" s="44" t="s">
        <v>46</v>
      </c>
      <c r="D32" s="45">
        <f>AVERAGE(D29:D31)</f>
        <v>3.8321666666666672</v>
      </c>
      <c r="E32" s="45">
        <f>AVERAGE(E29:E31)</f>
        <v>-1.663333333333334</v>
      </c>
      <c r="F32" s="71">
        <f>AVERAGE(F29:F31)</f>
        <v>3.3899477670203169</v>
      </c>
      <c r="G32" s="71">
        <f>STDEV(F29:F31)</f>
        <v>1.3567557487794488</v>
      </c>
      <c r="H32" s="55">
        <f>G32/(SQRT(4))</f>
        <v>0.67837787438972441</v>
      </c>
      <c r="I32" s="56">
        <f>_xlfn.T.TEST(D24:D26,D29:D31,2,2)</f>
        <v>3.8081975886912318E-2</v>
      </c>
      <c r="J32" t="s">
        <v>45</v>
      </c>
    </row>
    <row r="33" spans="1:10" x14ac:dyDescent="0.35">
      <c r="D33" s="55"/>
      <c r="E33" s="55"/>
      <c r="F33" s="72"/>
      <c r="G33" s="72"/>
      <c r="H33" s="72"/>
    </row>
    <row r="34" spans="1:10" x14ac:dyDescent="0.35">
      <c r="A34" s="54" t="s">
        <v>44</v>
      </c>
      <c r="B34" s="44" t="s">
        <v>11</v>
      </c>
      <c r="C34" s="44" t="s">
        <v>36</v>
      </c>
      <c r="D34" s="45">
        <v>-1.5199999999999996</v>
      </c>
      <c r="E34" s="52">
        <f>D34-D37</f>
        <v>-1.3025000000000009</v>
      </c>
      <c r="F34" s="74"/>
      <c r="G34" s="74"/>
      <c r="H34" s="74"/>
    </row>
    <row r="35" spans="1:10" x14ac:dyDescent="0.35">
      <c r="B35" s="44"/>
      <c r="C35" s="44" t="s">
        <v>37</v>
      </c>
      <c r="D35" s="45">
        <v>1.1365000000000016</v>
      </c>
      <c r="E35" s="52">
        <f>D35-D37</f>
        <v>1.3540000000000003</v>
      </c>
      <c r="F35" s="74"/>
      <c r="G35" s="74"/>
      <c r="H35" s="74"/>
    </row>
    <row r="36" spans="1:10" x14ac:dyDescent="0.35">
      <c r="B36" s="44"/>
      <c r="C36" s="44" t="s">
        <v>38</v>
      </c>
      <c r="D36" s="45">
        <v>-0.26899999999999835</v>
      </c>
      <c r="E36" s="52">
        <f>D36-D37</f>
        <v>-5.1499999999999574E-2</v>
      </c>
      <c r="F36" s="74"/>
      <c r="G36" s="74"/>
      <c r="H36" s="74"/>
    </row>
    <row r="37" spans="1:10" x14ac:dyDescent="0.35">
      <c r="B37" s="44"/>
      <c r="C37" s="44" t="s">
        <v>46</v>
      </c>
      <c r="D37" s="45">
        <f>AVERAGE(D34:D36)</f>
        <v>-0.21749999999999878</v>
      </c>
      <c r="E37" s="45">
        <f>AVERAGE(E34:E36)</f>
        <v>-4.6259292692714858E-17</v>
      </c>
      <c r="F37" s="74">
        <f>POWER(2,-E37)</f>
        <v>1</v>
      </c>
      <c r="G37" s="74"/>
      <c r="H37" s="74"/>
    </row>
    <row r="38" spans="1:10" x14ac:dyDescent="0.35">
      <c r="B38" s="44"/>
      <c r="C38" s="44"/>
      <c r="D38" s="45"/>
      <c r="E38" s="45"/>
      <c r="F38" s="74"/>
      <c r="G38" s="74"/>
      <c r="H38" s="74"/>
    </row>
    <row r="39" spans="1:10" x14ac:dyDescent="0.35">
      <c r="B39" s="44" t="s">
        <v>12</v>
      </c>
      <c r="C39" s="44" t="s">
        <v>36</v>
      </c>
      <c r="D39" s="45">
        <v>-6.16</v>
      </c>
      <c r="E39" s="45">
        <f>D39-D34</f>
        <v>-4.6400000000000006</v>
      </c>
      <c r="F39" s="71">
        <f>POWER(2,-E39)</f>
        <v>24.933266549136</v>
      </c>
      <c r="G39" s="71"/>
      <c r="H39" s="71"/>
    </row>
    <row r="40" spans="1:10" x14ac:dyDescent="0.35">
      <c r="B40" s="44"/>
      <c r="C40" s="44" t="s">
        <v>37</v>
      </c>
      <c r="D40" s="45">
        <v>-4.8474999999999966</v>
      </c>
      <c r="E40" s="45">
        <f>D40-D35</f>
        <v>-5.9839999999999982</v>
      </c>
      <c r="F40" s="71">
        <f>POWER(2,-E40)</f>
        <v>63.294138648379523</v>
      </c>
      <c r="G40" s="71"/>
      <c r="H40" s="71"/>
    </row>
    <row r="41" spans="1:10" x14ac:dyDescent="0.35">
      <c r="B41" s="44"/>
      <c r="C41" s="44" t="s">
        <v>38</v>
      </c>
      <c r="D41" s="45">
        <v>-7.1234999999999964</v>
      </c>
      <c r="E41" s="45">
        <f>D41-D36</f>
        <v>-6.854499999999998</v>
      </c>
      <c r="F41" s="71">
        <f>POWER(2,-E41)</f>
        <v>115.72044772619914</v>
      </c>
      <c r="G41" s="71"/>
      <c r="H41" s="71"/>
    </row>
    <row r="42" spans="1:10" x14ac:dyDescent="0.35">
      <c r="B42" s="44"/>
      <c r="C42" s="44" t="s">
        <v>46</v>
      </c>
      <c r="D42" s="45">
        <f>AVERAGE(D39:D41)</f>
        <v>-6.0436666666666641</v>
      </c>
      <c r="E42" s="45">
        <f>AVERAGE(E39:E41)</f>
        <v>-5.8261666666666656</v>
      </c>
      <c r="F42" s="71">
        <f>AVERAGE(F39:F41)</f>
        <v>67.982617641238221</v>
      </c>
      <c r="G42" s="71">
        <f>STDEV(F39:F41)</f>
        <v>45.574822467773579</v>
      </c>
      <c r="H42" s="55">
        <f>G42/(SQRT(4))</f>
        <v>22.78741123388679</v>
      </c>
      <c r="I42" s="56">
        <f>_xlfn.T.TEST(D34:D36,D39:D41,2,1)</f>
        <v>1.2003230370083794E-2</v>
      </c>
      <c r="J42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FDF6E-58A9-47D3-92DD-B2E0C00A4621}">
  <dimension ref="A1:J50"/>
  <sheetViews>
    <sheetView topLeftCell="A24" zoomScale="70" zoomScaleNormal="70" workbookViewId="0">
      <selection activeCell="I14" sqref="I14"/>
    </sheetView>
  </sheetViews>
  <sheetFormatPr baseColWidth="10" defaultRowHeight="14.5" x14ac:dyDescent="0.35"/>
  <cols>
    <col min="1" max="1" width="18" bestFit="1" customWidth="1"/>
    <col min="6" max="6" width="19.6328125" bestFit="1" customWidth="1"/>
    <col min="9" max="9" width="14.36328125" bestFit="1" customWidth="1"/>
  </cols>
  <sheetData>
    <row r="1" spans="1:10" x14ac:dyDescent="0.35">
      <c r="A1" s="1" t="s">
        <v>86</v>
      </c>
    </row>
    <row r="3" spans="1:10" x14ac:dyDescent="0.35">
      <c r="A3" s="1" t="s">
        <v>74</v>
      </c>
      <c r="B3" s="1" t="s">
        <v>73</v>
      </c>
      <c r="C3" s="1" t="s">
        <v>19</v>
      </c>
      <c r="D3" s="46" t="s">
        <v>40</v>
      </c>
      <c r="E3" s="47" t="s">
        <v>41</v>
      </c>
      <c r="F3" s="46" t="s">
        <v>84</v>
      </c>
      <c r="G3" s="46" t="s">
        <v>53</v>
      </c>
      <c r="H3" s="46" t="s">
        <v>54</v>
      </c>
      <c r="I3" s="46" t="s">
        <v>35</v>
      </c>
    </row>
    <row r="4" spans="1:10" x14ac:dyDescent="0.35">
      <c r="A4" s="58" t="s">
        <v>48</v>
      </c>
      <c r="B4" s="44" t="s">
        <v>12</v>
      </c>
      <c r="C4" s="44" t="s">
        <v>36</v>
      </c>
      <c r="D4" s="45">
        <v>6.224499999999999</v>
      </c>
      <c r="E4" s="45">
        <f>D4-D8</f>
        <v>7.0000000000000284E-2</v>
      </c>
      <c r="F4" s="45"/>
      <c r="G4" s="45"/>
      <c r="H4" s="45"/>
    </row>
    <row r="5" spans="1:10" x14ac:dyDescent="0.35">
      <c r="A5" s="21"/>
      <c r="B5" s="44"/>
      <c r="C5" s="44" t="s">
        <v>37</v>
      </c>
      <c r="D5" s="45">
        <v>6.8254999999999981</v>
      </c>
      <c r="E5" s="45">
        <f>D5-D8</f>
        <v>0.67099999999999937</v>
      </c>
      <c r="F5" s="45"/>
      <c r="G5" s="45"/>
      <c r="H5" s="45"/>
    </row>
    <row r="6" spans="1:10" x14ac:dyDescent="0.35">
      <c r="A6" s="44"/>
      <c r="B6" s="44"/>
      <c r="C6" s="44" t="s">
        <v>38</v>
      </c>
      <c r="D6" s="45">
        <v>5.4134999999999991</v>
      </c>
      <c r="E6" s="45">
        <f>D6-D8</f>
        <v>-0.74099999999999966</v>
      </c>
      <c r="F6" s="45"/>
      <c r="G6" s="45"/>
      <c r="H6" s="45"/>
    </row>
    <row r="7" spans="1:10" x14ac:dyDescent="0.35">
      <c r="A7" s="44"/>
      <c r="B7" s="44"/>
      <c r="C7" s="44" t="s">
        <v>52</v>
      </c>
      <c r="D7" s="45">
        <v>5.5005000000000024</v>
      </c>
      <c r="E7" s="45">
        <f>D7-D8</f>
        <v>-0.65399999999999636</v>
      </c>
      <c r="F7" s="74"/>
      <c r="G7" s="74"/>
      <c r="H7" s="45"/>
    </row>
    <row r="8" spans="1:10" x14ac:dyDescent="0.35">
      <c r="A8" s="44"/>
      <c r="B8" s="44"/>
      <c r="C8" s="44" t="s">
        <v>46</v>
      </c>
      <c r="D8" s="45">
        <f>AVERAGE(D4:D6)</f>
        <v>6.1544999999999987</v>
      </c>
      <c r="E8" s="59">
        <f>AVERAGE(E4:E7)</f>
        <v>-0.16349999999999909</v>
      </c>
      <c r="F8" s="73">
        <f>POWER(2,-E8)</f>
        <v>1.1200009841607252</v>
      </c>
      <c r="G8" s="74"/>
      <c r="H8" s="49"/>
    </row>
    <row r="9" spans="1:10" x14ac:dyDescent="0.35">
      <c r="A9" s="44"/>
      <c r="B9" s="44"/>
      <c r="C9" s="44"/>
      <c r="D9" s="45"/>
      <c r="E9" s="45"/>
      <c r="F9" s="74"/>
      <c r="G9" s="74"/>
      <c r="H9" s="45"/>
    </row>
    <row r="10" spans="1:10" x14ac:dyDescent="0.35">
      <c r="A10" s="44"/>
      <c r="B10" s="44" t="s">
        <v>11</v>
      </c>
      <c r="C10" s="44" t="s">
        <v>36</v>
      </c>
      <c r="D10" s="45">
        <v>7.9669999999999987</v>
      </c>
      <c r="E10" s="45">
        <v>1.7424999999999997</v>
      </c>
      <c r="F10" s="71">
        <f>POWER(2,-E10)</f>
        <v>0.29885135725610878</v>
      </c>
      <c r="G10" s="71"/>
      <c r="H10" s="48"/>
    </row>
    <row r="11" spans="1:10" x14ac:dyDescent="0.35">
      <c r="A11" s="44"/>
      <c r="B11" s="44"/>
      <c r="C11" s="44" t="s">
        <v>37</v>
      </c>
      <c r="D11" s="45">
        <v>7.3275000000000006</v>
      </c>
      <c r="E11" s="45">
        <v>0.50200000000000244</v>
      </c>
      <c r="F11" s="71">
        <f>POWER(2,-E11)</f>
        <v>0.70612720219237635</v>
      </c>
      <c r="G11" s="71"/>
      <c r="H11" s="48"/>
    </row>
    <row r="12" spans="1:10" x14ac:dyDescent="0.35">
      <c r="A12" s="44"/>
      <c r="B12" s="44"/>
      <c r="C12" s="44" t="s">
        <v>38</v>
      </c>
      <c r="D12" s="45">
        <v>6.7695000000000007</v>
      </c>
      <c r="E12" s="45">
        <v>1.3560000000000016</v>
      </c>
      <c r="F12" s="71">
        <f>POWER(2,-E12)</f>
        <v>0.39066394008615823</v>
      </c>
      <c r="G12" s="71"/>
      <c r="H12" s="48"/>
    </row>
    <row r="13" spans="1:10" x14ac:dyDescent="0.35">
      <c r="A13" s="44"/>
      <c r="B13" s="44"/>
      <c r="C13" s="44" t="s">
        <v>52</v>
      </c>
      <c r="D13" s="45">
        <v>6.3324999999999996</v>
      </c>
      <c r="E13" s="45">
        <v>0.83199999999999719</v>
      </c>
      <c r="F13" s="71">
        <f>POWER(2,-E13)</f>
        <v>0.56174995151582363</v>
      </c>
      <c r="G13" s="71"/>
      <c r="H13" s="48"/>
    </row>
    <row r="14" spans="1:10" x14ac:dyDescent="0.35">
      <c r="A14" s="44"/>
      <c r="B14" s="44"/>
      <c r="C14" s="44" t="s">
        <v>46</v>
      </c>
      <c r="D14" s="45">
        <f>AVERAGE(D10:D12)</f>
        <v>7.3546666666666667</v>
      </c>
      <c r="E14" s="45">
        <f>AVERAGE(E10:E12)</f>
        <v>1.2001666666666679</v>
      </c>
      <c r="F14" s="71">
        <f>AVERAGE(F10:F13)</f>
        <v>0.4893481127626168</v>
      </c>
      <c r="G14" s="71">
        <f>STDEV(F10:F13)</f>
        <v>0.18098137994849489</v>
      </c>
      <c r="H14" s="55">
        <f>G14/(SQRT(4))</f>
        <v>9.0490689974247446E-2</v>
      </c>
      <c r="I14" s="56">
        <f>_xlfn.T.TEST(D4:D7,D10:D13,2,1)</f>
        <v>2.7473899623333971E-2</v>
      </c>
      <c r="J14" t="s">
        <v>45</v>
      </c>
    </row>
    <row r="15" spans="1:10" x14ac:dyDescent="0.35">
      <c r="D15" s="55"/>
      <c r="E15" s="55"/>
      <c r="F15" s="72"/>
      <c r="G15" s="72"/>
      <c r="H15" s="55"/>
    </row>
    <row r="16" spans="1:10" x14ac:dyDescent="0.35">
      <c r="A16" s="58" t="s">
        <v>49</v>
      </c>
      <c r="B16" s="44" t="s">
        <v>12</v>
      </c>
      <c r="C16" s="44" t="s">
        <v>36</v>
      </c>
      <c r="D16" s="45">
        <v>8.6754999999999995</v>
      </c>
      <c r="E16" s="52">
        <f>D16-D20</f>
        <v>-1.4321666666666673</v>
      </c>
      <c r="F16" s="74"/>
      <c r="G16" s="74"/>
      <c r="H16" s="45"/>
    </row>
    <row r="17" spans="1:9" x14ac:dyDescent="0.35">
      <c r="A17" s="21"/>
      <c r="B17" s="44"/>
      <c r="C17" s="44" t="s">
        <v>37</v>
      </c>
      <c r="D17" s="45">
        <v>12.170000000000002</v>
      </c>
      <c r="E17" s="52">
        <f>D17-D20</f>
        <v>2.0623333333333349</v>
      </c>
      <c r="F17" s="74"/>
      <c r="G17" s="74"/>
      <c r="H17" s="45"/>
    </row>
    <row r="18" spans="1:9" x14ac:dyDescent="0.35">
      <c r="A18" s="44"/>
      <c r="B18" s="44"/>
      <c r="C18" s="44" t="s">
        <v>38</v>
      </c>
      <c r="D18" s="45">
        <v>9.4774999999999991</v>
      </c>
      <c r="E18" s="52">
        <f>D18-D20</f>
        <v>-0.63016666666666765</v>
      </c>
      <c r="F18" s="74"/>
      <c r="G18" s="74"/>
      <c r="H18" s="45"/>
    </row>
    <row r="19" spans="1:9" x14ac:dyDescent="0.35">
      <c r="A19" s="44"/>
      <c r="B19" s="44"/>
      <c r="C19" s="44" t="s">
        <v>52</v>
      </c>
      <c r="D19" s="45">
        <v>11.339000000000002</v>
      </c>
      <c r="E19" s="52">
        <f>D19-D20</f>
        <v>1.2313333333333354</v>
      </c>
      <c r="F19" s="74"/>
      <c r="G19" s="74"/>
      <c r="H19" s="45"/>
    </row>
    <row r="20" spans="1:9" x14ac:dyDescent="0.35">
      <c r="A20" s="44"/>
      <c r="B20" s="44"/>
      <c r="C20" s="44" t="s">
        <v>46</v>
      </c>
      <c r="D20" s="45">
        <f>AVERAGE(D16:D18)</f>
        <v>10.107666666666667</v>
      </c>
      <c r="E20" s="59">
        <f>AVERAGE(E16:E19)</f>
        <v>0.30783333333333385</v>
      </c>
      <c r="F20" s="73">
        <f>POWER(2,-E20)</f>
        <v>0.80785409918423068</v>
      </c>
      <c r="G20" s="74"/>
      <c r="H20" s="49"/>
    </row>
    <row r="21" spans="1:9" x14ac:dyDescent="0.35">
      <c r="A21" s="44"/>
      <c r="B21" s="44"/>
      <c r="C21" s="44"/>
      <c r="D21" s="45"/>
      <c r="E21" s="45"/>
      <c r="F21" s="74"/>
      <c r="G21" s="74"/>
      <c r="H21" s="45"/>
    </row>
    <row r="22" spans="1:9" x14ac:dyDescent="0.35">
      <c r="A22" s="44"/>
      <c r="B22" s="44" t="s">
        <v>11</v>
      </c>
      <c r="C22" s="44" t="s">
        <v>36</v>
      </c>
      <c r="D22" s="45">
        <v>7.0739999999999981</v>
      </c>
      <c r="E22" s="45">
        <f>D22-D16</f>
        <v>-1.6015000000000015</v>
      </c>
      <c r="F22" s="71">
        <f>POWER(2,-E22)</f>
        <v>3.0345866161014619</v>
      </c>
      <c r="G22" s="71"/>
      <c r="H22" s="48"/>
    </row>
    <row r="23" spans="1:9" x14ac:dyDescent="0.35">
      <c r="A23" s="44"/>
      <c r="B23" s="44"/>
      <c r="C23" s="44" t="s">
        <v>37</v>
      </c>
      <c r="D23" s="45">
        <v>11.887</v>
      </c>
      <c r="E23" s="45">
        <f>D23-D17</f>
        <v>-0.28300000000000125</v>
      </c>
      <c r="F23" s="71">
        <f>POWER(2,-E23)</f>
        <v>1.2167223586340687</v>
      </c>
      <c r="G23" s="71"/>
      <c r="H23" s="48"/>
    </row>
    <row r="24" spans="1:9" x14ac:dyDescent="0.35">
      <c r="A24" s="44"/>
      <c r="B24" s="44"/>
      <c r="C24" s="44" t="s">
        <v>38</v>
      </c>
      <c r="D24" s="45">
        <v>8.9709999999999965</v>
      </c>
      <c r="E24" s="45">
        <f>D24-D18</f>
        <v>-0.50650000000000261</v>
      </c>
      <c r="F24" s="71">
        <f>POWER(2,-E24)</f>
        <v>1.4205996155459741</v>
      </c>
      <c r="G24" s="71"/>
      <c r="H24" s="48"/>
    </row>
    <row r="25" spans="1:9" x14ac:dyDescent="0.35">
      <c r="A25" s="44"/>
      <c r="B25" s="44"/>
      <c r="C25" s="44" t="s">
        <v>52</v>
      </c>
      <c r="D25" s="45">
        <v>7.8565000000000005</v>
      </c>
      <c r="E25" s="45">
        <f>D25-D19</f>
        <v>-3.4825000000000017</v>
      </c>
      <c r="F25" s="71">
        <f>POWER(2,-E25)</f>
        <v>11.177301346002844</v>
      </c>
      <c r="G25" s="71"/>
      <c r="H25" s="48"/>
    </row>
    <row r="26" spans="1:9" x14ac:dyDescent="0.35">
      <c r="A26" s="44"/>
      <c r="B26" s="44"/>
      <c r="C26" s="44" t="s">
        <v>46</v>
      </c>
      <c r="D26" s="45">
        <f>AVERAGE(D22:D25)</f>
        <v>8.9471249999999998</v>
      </c>
      <c r="E26" s="45">
        <f>AVERAGE(E22:E25)</f>
        <v>-1.4683750000000018</v>
      </c>
      <c r="F26" s="71">
        <f>AVERAGE(F22:F25)</f>
        <v>4.2123024840710874</v>
      </c>
      <c r="G26" s="71">
        <f>STDEV(F22:F25)</f>
        <v>4.7139979142416086</v>
      </c>
      <c r="H26" s="55">
        <f>G26/(SQRT(4))</f>
        <v>2.3569989571208043</v>
      </c>
      <c r="I26" s="56">
        <f>_xlfn.T.TEST(D16:D19,D22:D25,2,1)</f>
        <v>0.13799530757518824</v>
      </c>
    </row>
    <row r="27" spans="1:9" x14ac:dyDescent="0.35">
      <c r="D27" s="55"/>
      <c r="E27" s="55"/>
      <c r="F27" s="72"/>
      <c r="G27" s="72"/>
      <c r="H27" s="55"/>
    </row>
    <row r="28" spans="1:9" x14ac:dyDescent="0.35">
      <c r="A28" s="57" t="s">
        <v>50</v>
      </c>
      <c r="B28" s="44" t="s">
        <v>12</v>
      </c>
      <c r="C28" s="44" t="s">
        <v>36</v>
      </c>
      <c r="D28" s="45">
        <v>4.634999999999998</v>
      </c>
      <c r="E28" s="52">
        <f>D28-D32</f>
        <v>-0.65862500000000068</v>
      </c>
      <c r="F28" s="74"/>
      <c r="G28" s="74"/>
      <c r="H28" s="45"/>
    </row>
    <row r="29" spans="1:9" x14ac:dyDescent="0.35">
      <c r="B29" s="44"/>
      <c r="C29" s="44" t="s">
        <v>37</v>
      </c>
      <c r="D29" s="45">
        <v>5.1389999999999993</v>
      </c>
      <c r="E29" s="52">
        <f>D29-D32</f>
        <v>-0.15462499999999935</v>
      </c>
      <c r="F29" s="74"/>
      <c r="G29" s="74"/>
      <c r="H29" s="45"/>
    </row>
    <row r="30" spans="1:9" x14ac:dyDescent="0.35">
      <c r="B30" s="44"/>
      <c r="C30" s="44" t="s">
        <v>38</v>
      </c>
      <c r="D30" s="45">
        <v>5.1454999999999984</v>
      </c>
      <c r="E30" s="52">
        <f>D30-D32</f>
        <v>-0.14812500000000028</v>
      </c>
      <c r="F30" s="74"/>
      <c r="G30" s="74"/>
      <c r="H30" s="45"/>
    </row>
    <row r="31" spans="1:9" x14ac:dyDescent="0.35">
      <c r="B31" s="44"/>
      <c r="C31" s="44" t="s">
        <v>52</v>
      </c>
      <c r="D31" s="45">
        <v>6.254999999999999</v>
      </c>
      <c r="E31" s="52">
        <f>D31-D32</f>
        <v>0.96137500000000031</v>
      </c>
      <c r="F31" s="74"/>
      <c r="G31" s="74"/>
      <c r="H31" s="45"/>
    </row>
    <row r="32" spans="1:9" x14ac:dyDescent="0.35">
      <c r="B32" s="44"/>
      <c r="C32" s="44" t="s">
        <v>46</v>
      </c>
      <c r="D32" s="45">
        <f>AVERAGE(D28:D31)</f>
        <v>5.2936249999999987</v>
      </c>
      <c r="E32" s="59">
        <f>AVERAGE(E28:E31)</f>
        <v>0</v>
      </c>
      <c r="F32" s="73">
        <f>POWER(2,-E32)</f>
        <v>1</v>
      </c>
      <c r="G32" s="74"/>
      <c r="H32" s="49"/>
    </row>
    <row r="33" spans="1:9" x14ac:dyDescent="0.35">
      <c r="B33" s="44"/>
      <c r="C33" s="44"/>
      <c r="D33" s="45"/>
      <c r="E33" s="45"/>
      <c r="F33" s="74"/>
      <c r="G33" s="74"/>
      <c r="H33" s="45"/>
    </row>
    <row r="34" spans="1:9" x14ac:dyDescent="0.35">
      <c r="B34" s="44" t="s">
        <v>11</v>
      </c>
      <c r="C34" s="44" t="s">
        <v>36</v>
      </c>
      <c r="D34" s="45">
        <v>5.6019999999999968</v>
      </c>
      <c r="E34" s="45">
        <f>D34-D28</f>
        <v>0.96699999999999875</v>
      </c>
      <c r="F34" s="71">
        <f>POWER(2,-E34)</f>
        <v>0.51156873486721643</v>
      </c>
      <c r="G34" s="71"/>
      <c r="H34" s="48"/>
    </row>
    <row r="35" spans="1:9" x14ac:dyDescent="0.35">
      <c r="B35" s="44"/>
      <c r="C35" s="44" t="s">
        <v>37</v>
      </c>
      <c r="D35" s="45">
        <v>4.8000000000000007</v>
      </c>
      <c r="E35" s="45">
        <f>D35-D29</f>
        <v>-0.33899999999999864</v>
      </c>
      <c r="F35" s="71">
        <f>POWER(2,-E35)</f>
        <v>1.2648795423539358</v>
      </c>
      <c r="G35" s="71"/>
      <c r="H35" s="48"/>
    </row>
    <row r="36" spans="1:9" x14ac:dyDescent="0.35">
      <c r="B36" s="44"/>
      <c r="C36" s="44" t="s">
        <v>38</v>
      </c>
      <c r="D36" s="45">
        <v>4.8064999999999962</v>
      </c>
      <c r="E36" s="45">
        <f>D36-D30</f>
        <v>-0.33900000000000219</v>
      </c>
      <c r="F36" s="71">
        <f>POWER(2,-E36)</f>
        <v>1.264879542353939</v>
      </c>
      <c r="G36" s="71"/>
      <c r="H36" s="48"/>
    </row>
    <row r="37" spans="1:9" x14ac:dyDescent="0.35">
      <c r="B37" s="44"/>
      <c r="C37" s="44" t="s">
        <v>52</v>
      </c>
      <c r="D37" s="45">
        <v>5.7480000000000011</v>
      </c>
      <c r="E37" s="45">
        <f>D37-D31</f>
        <v>-0.5069999999999979</v>
      </c>
      <c r="F37" s="71">
        <f>POWER(2,-E37)</f>
        <v>1.4210920431813576</v>
      </c>
      <c r="G37" s="71"/>
      <c r="H37" s="48"/>
    </row>
    <row r="38" spans="1:9" x14ac:dyDescent="0.35">
      <c r="B38" s="44"/>
      <c r="C38" s="44" t="s">
        <v>46</v>
      </c>
      <c r="D38" s="45">
        <f>AVERAGE(D34:D37)</f>
        <v>5.2391249999999987</v>
      </c>
      <c r="E38" s="45">
        <f>AVERAGE(E34:E37)</f>
        <v>-5.4499999999999993E-2</v>
      </c>
      <c r="F38" s="71">
        <f>AVERAGE(F34:F37)</f>
        <v>1.1156049656891123</v>
      </c>
      <c r="G38" s="71">
        <f>STDEV(F34:F37)</f>
        <v>0.40936858743565907</v>
      </c>
      <c r="H38" s="55">
        <f>G38/(SQRT(4))</f>
        <v>0.20468429371782954</v>
      </c>
      <c r="I38" s="56">
        <f>_xlfn.T.TEST(D28:D31,D34:D37,2,2)</f>
        <v>0.90230975722155482</v>
      </c>
    </row>
    <row r="39" spans="1:9" x14ac:dyDescent="0.35">
      <c r="D39" s="55"/>
      <c r="E39" s="55"/>
      <c r="F39" s="72"/>
      <c r="G39" s="72"/>
      <c r="H39" s="55"/>
    </row>
    <row r="40" spans="1:9" x14ac:dyDescent="0.35">
      <c r="A40" s="54" t="s">
        <v>51</v>
      </c>
      <c r="B40" s="44" t="s">
        <v>12</v>
      </c>
      <c r="C40" s="44" t="s">
        <v>36</v>
      </c>
      <c r="D40" s="45">
        <v>4.6794999999999973</v>
      </c>
      <c r="E40" s="52">
        <f>D40-D44</f>
        <v>0.18249999999999833</v>
      </c>
      <c r="F40" s="74"/>
      <c r="G40" s="74"/>
      <c r="H40" s="45"/>
    </row>
    <row r="41" spans="1:9" x14ac:dyDescent="0.35">
      <c r="B41" s="44"/>
      <c r="C41" s="44" t="s">
        <v>37</v>
      </c>
      <c r="D41" s="45">
        <v>3.8049999999999997</v>
      </c>
      <c r="E41" s="52">
        <f>D41-D44</f>
        <v>-0.69199999999999928</v>
      </c>
      <c r="F41" s="74"/>
      <c r="G41" s="74"/>
      <c r="H41" s="45"/>
    </row>
    <row r="42" spans="1:9" x14ac:dyDescent="0.35">
      <c r="B42" s="44"/>
      <c r="C42" s="44" t="s">
        <v>38</v>
      </c>
      <c r="D42" s="45">
        <v>5.1214999999999975</v>
      </c>
      <c r="E42" s="52">
        <f>D42-D44</f>
        <v>0.6244999999999985</v>
      </c>
      <c r="F42" s="74"/>
      <c r="G42" s="74"/>
      <c r="H42" s="45"/>
    </row>
    <row r="43" spans="1:9" x14ac:dyDescent="0.35">
      <c r="B43" s="44"/>
      <c r="C43" s="44" t="s">
        <v>52</v>
      </c>
      <c r="D43" s="45">
        <v>4.3820000000000014</v>
      </c>
      <c r="E43" s="52">
        <f>D43-D44</f>
        <v>-0.11499999999999755</v>
      </c>
      <c r="F43" s="74"/>
      <c r="G43" s="74"/>
      <c r="H43" s="45"/>
    </row>
    <row r="44" spans="1:9" x14ac:dyDescent="0.35">
      <c r="B44" s="44"/>
      <c r="C44" s="44" t="s">
        <v>46</v>
      </c>
      <c r="D44" s="45">
        <f>AVERAGE(D40:D43)</f>
        <v>4.496999999999999</v>
      </c>
      <c r="E44" s="59">
        <f>AVERAGE(E40:E43)</f>
        <v>0</v>
      </c>
      <c r="F44" s="73">
        <f>POWER(2,-E44)</f>
        <v>1</v>
      </c>
      <c r="G44" s="74"/>
      <c r="H44" s="49"/>
    </row>
    <row r="45" spans="1:9" x14ac:dyDescent="0.35">
      <c r="B45" s="44"/>
      <c r="C45" s="44"/>
      <c r="D45" s="45"/>
      <c r="E45" s="45"/>
      <c r="F45" s="74"/>
      <c r="G45" s="74"/>
      <c r="H45" s="45"/>
    </row>
    <row r="46" spans="1:9" x14ac:dyDescent="0.35">
      <c r="B46" s="44" t="s">
        <v>11</v>
      </c>
      <c r="C46" s="44" t="s">
        <v>36</v>
      </c>
      <c r="D46" s="45">
        <v>5.9294999999999973</v>
      </c>
      <c r="E46" s="45">
        <f>D46-D40</f>
        <v>1.25</v>
      </c>
      <c r="F46" s="71">
        <f>POWER(2,-E46)</f>
        <v>0.42044820762685731</v>
      </c>
      <c r="G46" s="71"/>
      <c r="H46" s="48"/>
    </row>
    <row r="47" spans="1:9" x14ac:dyDescent="0.35">
      <c r="B47" s="44"/>
      <c r="C47" s="44" t="s">
        <v>37</v>
      </c>
      <c r="D47" s="45">
        <v>6.8195000000000014</v>
      </c>
      <c r="E47" s="45">
        <f>D47-D41</f>
        <v>3.0145000000000017</v>
      </c>
      <c r="F47" s="71">
        <f>POWER(2,-E47)</f>
        <v>0.12374996308975894</v>
      </c>
      <c r="G47" s="71"/>
      <c r="H47" s="48"/>
    </row>
    <row r="48" spans="1:9" x14ac:dyDescent="0.35">
      <c r="B48" s="44"/>
      <c r="C48" s="44" t="s">
        <v>38</v>
      </c>
      <c r="D48" s="45">
        <v>7.2449999999999974</v>
      </c>
      <c r="E48" s="45">
        <f>D48-D42</f>
        <v>2.1234999999999999</v>
      </c>
      <c r="F48" s="71">
        <f>POWER(2,-E48)</f>
        <v>0.22948949179417125</v>
      </c>
      <c r="G48" s="71"/>
      <c r="H48" s="48"/>
    </row>
    <row r="49" spans="2:10" x14ac:dyDescent="0.35">
      <c r="B49" s="44"/>
      <c r="C49" s="44" t="s">
        <v>52</v>
      </c>
      <c r="D49" s="45">
        <v>4.9110000000000014</v>
      </c>
      <c r="E49" s="45">
        <f>D49-D43</f>
        <v>0.52899999999999991</v>
      </c>
      <c r="F49" s="71">
        <f>POWER(2,-E49)</f>
        <v>0.69303494282520728</v>
      </c>
      <c r="G49" s="71"/>
      <c r="H49" s="48"/>
    </row>
    <row r="50" spans="2:10" x14ac:dyDescent="0.35">
      <c r="B50" s="44"/>
      <c r="C50" s="44" t="s">
        <v>46</v>
      </c>
      <c r="D50" s="45">
        <f>AVERAGE(D46:D49)</f>
        <v>6.2262499999999994</v>
      </c>
      <c r="E50" s="45">
        <f>AVERAGE(E46:E49)</f>
        <v>1.7292500000000004</v>
      </c>
      <c r="F50" s="71">
        <f>AVERAGE(F46:F49)</f>
        <v>0.36668065133399869</v>
      </c>
      <c r="G50" s="71">
        <f>STDEV(F46:F49)</f>
        <v>0.24982314226343993</v>
      </c>
      <c r="H50" s="55">
        <f>G50/(SQRT(4))</f>
        <v>0.12491157113171997</v>
      </c>
      <c r="I50" s="56">
        <f>_xlfn.T.TEST(D40:D43,D46:D49,2,1)</f>
        <v>4.8872120176589609E-2</v>
      </c>
      <c r="J50" t="s">
        <v>45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BA34C-872B-44C7-9ACE-795A831DEC38}">
  <dimension ref="A1:J72"/>
  <sheetViews>
    <sheetView topLeftCell="A51" workbookViewId="0"/>
  </sheetViews>
  <sheetFormatPr baseColWidth="10" defaultRowHeight="14.5" x14ac:dyDescent="0.35"/>
  <cols>
    <col min="6" max="6" width="19.1796875" bestFit="1" customWidth="1"/>
    <col min="9" max="9" width="14.36328125" bestFit="1" customWidth="1"/>
  </cols>
  <sheetData>
    <row r="1" spans="1:10" x14ac:dyDescent="0.35">
      <c r="A1" s="1" t="s">
        <v>45</v>
      </c>
    </row>
    <row r="3" spans="1:10" x14ac:dyDescent="0.35">
      <c r="A3" s="1" t="s">
        <v>74</v>
      </c>
      <c r="B3" s="1" t="s">
        <v>76</v>
      </c>
      <c r="C3" s="1" t="s">
        <v>19</v>
      </c>
      <c r="D3" s="46" t="s">
        <v>40</v>
      </c>
      <c r="E3" s="47" t="s">
        <v>41</v>
      </c>
      <c r="F3" s="46" t="s">
        <v>84</v>
      </c>
      <c r="G3" s="46" t="s">
        <v>53</v>
      </c>
      <c r="H3" s="46" t="s">
        <v>54</v>
      </c>
      <c r="I3" s="46" t="s">
        <v>35</v>
      </c>
    </row>
    <row r="4" spans="1:10" x14ac:dyDescent="0.35">
      <c r="A4" s="58" t="s">
        <v>55</v>
      </c>
      <c r="B4" s="44" t="s">
        <v>57</v>
      </c>
      <c r="C4" s="44" t="s">
        <v>58</v>
      </c>
      <c r="D4" s="45">
        <v>4.3064999999999998</v>
      </c>
      <c r="E4" s="45">
        <f>D4-D7</f>
        <v>0.35349999999999904</v>
      </c>
      <c r="F4" s="45"/>
      <c r="G4" s="45"/>
      <c r="H4" s="45"/>
    </row>
    <row r="5" spans="1:10" x14ac:dyDescent="0.35">
      <c r="A5" s="21"/>
      <c r="B5" s="44"/>
      <c r="C5" s="44" t="s">
        <v>38</v>
      </c>
      <c r="D5" s="45">
        <v>4.3520000000000039</v>
      </c>
      <c r="E5" s="45">
        <f>D5-D7</f>
        <v>0.39900000000000313</v>
      </c>
      <c r="F5" s="45"/>
      <c r="G5" s="45"/>
      <c r="H5" s="45"/>
    </row>
    <row r="6" spans="1:10" x14ac:dyDescent="0.35">
      <c r="A6" s="44"/>
      <c r="B6" s="44"/>
      <c r="C6" s="44" t="s">
        <v>52</v>
      </c>
      <c r="D6" s="45">
        <v>3.2004999999999981</v>
      </c>
      <c r="E6" s="45">
        <f>D6-D7</f>
        <v>-0.75250000000000261</v>
      </c>
      <c r="F6" s="45"/>
      <c r="G6" s="45"/>
      <c r="H6" s="45"/>
    </row>
    <row r="7" spans="1:10" x14ac:dyDescent="0.35">
      <c r="A7" s="44"/>
      <c r="B7" s="44"/>
      <c r="C7" s="44" t="s">
        <v>46</v>
      </c>
      <c r="D7" s="45">
        <f>AVERAGE(D4:D6)</f>
        <v>3.9530000000000007</v>
      </c>
      <c r="E7" s="59">
        <f>AVERAGE(E4:E6)</f>
        <v>0</v>
      </c>
      <c r="F7" s="73">
        <f>POWER(2,-E7)</f>
        <v>1</v>
      </c>
      <c r="G7" s="74"/>
      <c r="H7" s="49"/>
    </row>
    <row r="8" spans="1:10" x14ac:dyDescent="0.35">
      <c r="A8" s="44"/>
      <c r="B8" s="44"/>
      <c r="C8" s="44"/>
      <c r="D8" s="45"/>
      <c r="E8" s="45"/>
      <c r="F8" s="74"/>
      <c r="G8" s="74"/>
      <c r="H8" s="45"/>
    </row>
    <row r="9" spans="1:10" x14ac:dyDescent="0.35">
      <c r="A9" s="44"/>
      <c r="B9" s="44" t="s">
        <v>56</v>
      </c>
      <c r="C9" s="44" t="s">
        <v>58</v>
      </c>
      <c r="D9" s="45">
        <v>7.2710000000000008</v>
      </c>
      <c r="E9" s="52">
        <f>D9-D4</f>
        <v>2.964500000000001</v>
      </c>
      <c r="F9" s="71">
        <f>POWER(2,-E9)</f>
        <v>0.12811399611349261</v>
      </c>
      <c r="G9" s="71"/>
      <c r="H9" s="48"/>
    </row>
    <row r="10" spans="1:10" x14ac:dyDescent="0.35">
      <c r="A10" s="44"/>
      <c r="B10" s="44"/>
      <c r="C10" s="44" t="s">
        <v>38</v>
      </c>
      <c r="D10" s="45">
        <v>6.650500000000001</v>
      </c>
      <c r="E10" s="52">
        <f t="shared" ref="E10:E11" si="0">D10-D5</f>
        <v>2.2984999999999971</v>
      </c>
      <c r="F10" s="71">
        <f>POWER(2,-E10)</f>
        <v>0.20327433780658496</v>
      </c>
      <c r="G10" s="71"/>
      <c r="H10" s="48"/>
    </row>
    <row r="11" spans="1:10" x14ac:dyDescent="0.35">
      <c r="A11" s="44"/>
      <c r="B11" s="44"/>
      <c r="C11" s="44" t="s">
        <v>52</v>
      </c>
      <c r="D11" s="45">
        <v>6.0440000000000005</v>
      </c>
      <c r="E11" s="52">
        <f t="shared" si="0"/>
        <v>2.8435000000000024</v>
      </c>
      <c r="F11" s="71">
        <f>POWER(2,-E11)</f>
        <v>0.13932248347945064</v>
      </c>
      <c r="G11" s="71"/>
      <c r="H11" s="48"/>
    </row>
    <row r="12" spans="1:10" x14ac:dyDescent="0.35">
      <c r="A12" s="44"/>
      <c r="B12" s="44"/>
      <c r="C12" s="44" t="s">
        <v>46</v>
      </c>
      <c r="D12" s="45">
        <f>AVERAGE(D9:D11)</f>
        <v>6.6551666666666671</v>
      </c>
      <c r="E12" s="45">
        <f>AVERAGE(E9:E11)</f>
        <v>2.7021666666666668</v>
      </c>
      <c r="F12" s="71">
        <f>AVERAGE(F9:F11)</f>
        <v>0.15690360579984275</v>
      </c>
      <c r="G12" s="71">
        <f>STDEV(F9:F11)</f>
        <v>4.0547393718820421E-2</v>
      </c>
      <c r="H12" s="55">
        <f>G12/(SQRT(4))</f>
        <v>2.027369685941021E-2</v>
      </c>
      <c r="I12" s="56">
        <f>_xlfn.T.TEST(D4:D6,D9:D11,2,1)</f>
        <v>5.6971039982018148E-3</v>
      </c>
      <c r="J12" t="s">
        <v>62</v>
      </c>
    </row>
    <row r="13" spans="1:10" x14ac:dyDescent="0.35">
      <c r="D13" s="55"/>
      <c r="E13" s="55"/>
      <c r="F13" s="72"/>
      <c r="G13" s="72"/>
      <c r="H13" s="55"/>
    </row>
    <row r="14" spans="1:10" x14ac:dyDescent="0.35">
      <c r="A14" s="58" t="s">
        <v>34</v>
      </c>
      <c r="B14" s="44" t="s">
        <v>57</v>
      </c>
      <c r="C14" s="44" t="s">
        <v>58</v>
      </c>
      <c r="D14" s="45">
        <v>-2.9440000000000008</v>
      </c>
      <c r="E14" s="52">
        <f>D14-D17</f>
        <v>-3.1593333333333327</v>
      </c>
      <c r="F14" s="74"/>
      <c r="G14" s="74"/>
      <c r="H14" s="45"/>
    </row>
    <row r="15" spans="1:10" x14ac:dyDescent="0.35">
      <c r="A15" s="21"/>
      <c r="B15" s="44"/>
      <c r="C15" s="44" t="s">
        <v>38</v>
      </c>
      <c r="D15" s="45">
        <v>2.8499999999999979</v>
      </c>
      <c r="E15" s="52">
        <f>D15-D17</f>
        <v>2.634666666666666</v>
      </c>
      <c r="F15" s="74"/>
      <c r="G15" s="74"/>
      <c r="H15" s="45"/>
    </row>
    <row r="16" spans="1:10" x14ac:dyDescent="0.35">
      <c r="A16" s="44"/>
      <c r="B16" s="44"/>
      <c r="C16" s="44" t="s">
        <v>52</v>
      </c>
      <c r="D16" s="45">
        <v>0.73999999999999844</v>
      </c>
      <c r="E16" s="52">
        <f>D16-D17</f>
        <v>0.52466666666666661</v>
      </c>
      <c r="F16" s="74"/>
      <c r="G16" s="74"/>
      <c r="H16" s="45"/>
    </row>
    <row r="17" spans="1:9" x14ac:dyDescent="0.35">
      <c r="A17" s="44"/>
      <c r="B17" s="44"/>
      <c r="C17" s="44" t="s">
        <v>46</v>
      </c>
      <c r="D17" s="45">
        <f>AVERAGE(D14:D16)</f>
        <v>0.21533333333333182</v>
      </c>
      <c r="E17" s="59">
        <f>AVERAGE(E14:E16)</f>
        <v>0</v>
      </c>
      <c r="F17" s="73">
        <f>POWER(2,-E17)</f>
        <v>1</v>
      </c>
      <c r="G17" s="74"/>
      <c r="H17" s="49"/>
    </row>
    <row r="18" spans="1:9" x14ac:dyDescent="0.35">
      <c r="A18" s="44"/>
      <c r="B18" s="44"/>
      <c r="C18" s="44"/>
      <c r="D18" s="45"/>
      <c r="E18" s="45"/>
      <c r="F18" s="74"/>
      <c r="G18" s="74"/>
      <c r="H18" s="45"/>
    </row>
    <row r="19" spans="1:9" x14ac:dyDescent="0.35">
      <c r="A19" s="44"/>
      <c r="B19" s="44" t="s">
        <v>56</v>
      </c>
      <c r="C19" s="44" t="s">
        <v>58</v>
      </c>
      <c r="D19" s="45">
        <v>-0.5210000000000008</v>
      </c>
      <c r="E19" s="45">
        <f>D19-D14</f>
        <v>2.423</v>
      </c>
      <c r="F19" s="71">
        <f>POWER(2,-E19)</f>
        <v>0.18646800333643321</v>
      </c>
      <c r="G19" s="71"/>
      <c r="H19" s="48"/>
    </row>
    <row r="20" spans="1:9" x14ac:dyDescent="0.35">
      <c r="A20" s="44"/>
      <c r="B20" s="44"/>
      <c r="C20" s="44" t="s">
        <v>38</v>
      </c>
      <c r="D20" s="45">
        <v>2.0034999999999989</v>
      </c>
      <c r="E20" s="45">
        <f>D20-D15</f>
        <v>-0.84649999999999892</v>
      </c>
      <c r="F20" s="71">
        <f>POWER(2,-E20)</f>
        <v>1.7981333307689571</v>
      </c>
      <c r="G20" s="71"/>
      <c r="H20" s="48"/>
    </row>
    <row r="21" spans="1:9" x14ac:dyDescent="0.35">
      <c r="A21" s="44"/>
      <c r="B21" s="44"/>
      <c r="C21" s="44" t="s">
        <v>52</v>
      </c>
      <c r="D21" s="45">
        <v>-0.75099999999999767</v>
      </c>
      <c r="E21" s="45">
        <f>D21-D16</f>
        <v>-1.4909999999999961</v>
      </c>
      <c r="F21" s="71">
        <f>POWER(2,-E21)</f>
        <v>2.8108374004134316</v>
      </c>
      <c r="G21" s="71"/>
      <c r="H21" s="48"/>
    </row>
    <row r="22" spans="1:9" x14ac:dyDescent="0.35">
      <c r="A22" s="44"/>
      <c r="B22" s="44"/>
      <c r="C22" s="44" t="s">
        <v>46</v>
      </c>
      <c r="D22" s="45">
        <f>AVERAGE(D19:D21)</f>
        <v>0.24383333333333349</v>
      </c>
      <c r="E22" s="45">
        <f>AVERAGE(E19:E21)</f>
        <v>2.8500000000001673E-2</v>
      </c>
      <c r="F22" s="71">
        <f>AVERAGE(F19:F21)</f>
        <v>1.5984795781729406</v>
      </c>
      <c r="G22" s="71">
        <f>STDEV(F19:F21)</f>
        <v>1.3235274454172932</v>
      </c>
      <c r="H22" s="55">
        <f>G22/(SQRT(4))</f>
        <v>0.66176372270864658</v>
      </c>
      <c r="I22" s="56">
        <f>_xlfn.T.TEST(D14:D16,D19:D21,1,1)</f>
        <v>0.49168478595096898</v>
      </c>
    </row>
    <row r="23" spans="1:9" x14ac:dyDescent="0.35">
      <c r="D23" s="55"/>
      <c r="E23" s="55"/>
      <c r="F23" s="72"/>
      <c r="G23" s="72"/>
      <c r="H23" s="55"/>
    </row>
    <row r="24" spans="1:9" x14ac:dyDescent="0.35">
      <c r="A24" s="57" t="s">
        <v>42</v>
      </c>
      <c r="B24" s="44" t="s">
        <v>57</v>
      </c>
      <c r="C24" s="44" t="s">
        <v>58</v>
      </c>
      <c r="D24" s="45">
        <v>7.6054999999999993</v>
      </c>
      <c r="E24" s="52">
        <f>D24-D27</f>
        <v>-0.81616666666666582</v>
      </c>
      <c r="F24" s="74"/>
      <c r="G24" s="74"/>
      <c r="H24" s="45"/>
    </row>
    <row r="25" spans="1:9" x14ac:dyDescent="0.35">
      <c r="B25" s="44"/>
      <c r="C25" s="44" t="s">
        <v>38</v>
      </c>
      <c r="D25" s="45">
        <v>9.4244999999999983</v>
      </c>
      <c r="E25" s="52">
        <f>D25-D27</f>
        <v>1.0028333333333332</v>
      </c>
      <c r="F25" s="74"/>
      <c r="G25" s="74"/>
      <c r="H25" s="45"/>
    </row>
    <row r="26" spans="1:9" x14ac:dyDescent="0.35">
      <c r="B26" s="44"/>
      <c r="C26" s="44" t="s">
        <v>52</v>
      </c>
      <c r="D26" s="45">
        <v>8.2349999999999994</v>
      </c>
      <c r="E26" s="52">
        <f>D26-D27</f>
        <v>-0.18666666666666565</v>
      </c>
      <c r="F26" s="74"/>
      <c r="G26" s="74"/>
      <c r="H26" s="45"/>
    </row>
    <row r="27" spans="1:9" x14ac:dyDescent="0.35">
      <c r="B27" s="44"/>
      <c r="C27" s="44" t="s">
        <v>46</v>
      </c>
      <c r="D27" s="45">
        <f>AVERAGE(D24:D26)</f>
        <v>8.4216666666666651</v>
      </c>
      <c r="E27" s="59">
        <f>AVERAGE(E24:E26)</f>
        <v>5.9211894646675012E-16</v>
      </c>
      <c r="F27" s="73">
        <f>POWER(2,-E27)</f>
        <v>0.99999999999999956</v>
      </c>
      <c r="G27" s="74"/>
      <c r="H27" s="49"/>
    </row>
    <row r="28" spans="1:9" x14ac:dyDescent="0.35">
      <c r="B28" s="44"/>
      <c r="C28" s="44"/>
      <c r="D28" s="45"/>
      <c r="E28" s="45"/>
      <c r="F28" s="74"/>
      <c r="G28" s="74"/>
      <c r="H28" s="45"/>
    </row>
    <row r="29" spans="1:9" x14ac:dyDescent="0.35">
      <c r="B29" s="44" t="s">
        <v>56</v>
      </c>
      <c r="C29" s="44" t="s">
        <v>58</v>
      </c>
      <c r="D29" s="45">
        <v>11.645500000000002</v>
      </c>
      <c r="E29" s="45">
        <f>D29-D24</f>
        <v>4.0400000000000027</v>
      </c>
      <c r="F29" s="71">
        <f>POWER(2,-E29)</f>
        <v>6.0790934213267735E-2</v>
      </c>
      <c r="G29" s="71"/>
      <c r="H29" s="48"/>
    </row>
    <row r="30" spans="1:9" x14ac:dyDescent="0.35">
      <c r="B30" s="44"/>
      <c r="C30" s="44" t="s">
        <v>38</v>
      </c>
      <c r="D30" s="45">
        <v>10.5945</v>
      </c>
      <c r="E30" s="45">
        <f>D30-D25</f>
        <v>1.1700000000000017</v>
      </c>
      <c r="F30" s="71">
        <f>POWER(2,-E30)</f>
        <v>0.44442134058328459</v>
      </c>
      <c r="G30" s="71"/>
      <c r="H30" s="48"/>
    </row>
    <row r="31" spans="1:9" x14ac:dyDescent="0.35">
      <c r="B31" s="44"/>
      <c r="C31" s="44" t="s">
        <v>52</v>
      </c>
      <c r="D31" s="45">
        <v>9.9475000000000016</v>
      </c>
      <c r="E31" s="45">
        <f>D31-D26</f>
        <v>1.7125000000000021</v>
      </c>
      <c r="F31" s="71">
        <f>POWER(2,-E31)</f>
        <v>0.30513085954253893</v>
      </c>
      <c r="G31" s="71"/>
      <c r="H31" s="48"/>
    </row>
    <row r="32" spans="1:9" x14ac:dyDescent="0.35">
      <c r="B32" s="44"/>
      <c r="C32" s="44" t="s">
        <v>46</v>
      </c>
      <c r="D32" s="45">
        <f>AVERAGE(D29:D31)</f>
        <v>10.729166666666666</v>
      </c>
      <c r="E32" s="45">
        <f>AVERAGE(E29:E31)</f>
        <v>2.3075000000000023</v>
      </c>
      <c r="F32" s="71">
        <f>AVERAGE(F29:F31)</f>
        <v>0.27011437811303041</v>
      </c>
      <c r="G32" s="71">
        <f>STDEV(F29:F31)</f>
        <v>0.19419754800636235</v>
      </c>
      <c r="H32" s="55">
        <f>G32/(SQRT(4))</f>
        <v>9.7098774003181176E-2</v>
      </c>
      <c r="I32" s="56">
        <f>_xlfn.T.TEST(D24:D26,D29:D31,2,1)</f>
        <v>0.11991469210081551</v>
      </c>
    </row>
    <row r="33" spans="1:9" x14ac:dyDescent="0.35">
      <c r="D33" s="55"/>
      <c r="E33" s="55"/>
      <c r="F33" s="72"/>
      <c r="G33" s="72"/>
      <c r="H33" s="55"/>
    </row>
    <row r="34" spans="1:9" x14ac:dyDescent="0.35">
      <c r="A34" s="54" t="s">
        <v>44</v>
      </c>
      <c r="B34" s="44" t="s">
        <v>57</v>
      </c>
      <c r="C34" s="44" t="s">
        <v>58</v>
      </c>
      <c r="D34" s="45">
        <v>6.7235000000000014</v>
      </c>
      <c r="E34" s="52">
        <f>D34-D37</f>
        <v>6.1031666666666675</v>
      </c>
      <c r="F34" s="74"/>
      <c r="G34" s="74"/>
      <c r="H34" s="45"/>
    </row>
    <row r="35" spans="1:9" x14ac:dyDescent="0.35">
      <c r="B35" s="44"/>
      <c r="C35" s="44" t="s">
        <v>38</v>
      </c>
      <c r="D35" s="45">
        <v>-2.3960000000000008</v>
      </c>
      <c r="E35" s="52">
        <f>D35-D37</f>
        <v>-3.0163333333333342</v>
      </c>
      <c r="F35" s="74"/>
      <c r="G35" s="74"/>
      <c r="H35" s="45"/>
    </row>
    <row r="36" spans="1:9" x14ac:dyDescent="0.35">
      <c r="B36" s="44"/>
      <c r="C36" s="44" t="s">
        <v>52</v>
      </c>
      <c r="D36" s="45">
        <v>-2.4664999999999999</v>
      </c>
      <c r="E36" s="52">
        <f>D36-D37</f>
        <v>-3.0868333333333333</v>
      </c>
      <c r="F36" s="74"/>
      <c r="G36" s="74"/>
      <c r="H36" s="45"/>
    </row>
    <row r="37" spans="1:9" x14ac:dyDescent="0.35">
      <c r="B37" s="44"/>
      <c r="C37" s="44" t="s">
        <v>46</v>
      </c>
      <c r="D37" s="45">
        <f>AVERAGE(D34:D36)</f>
        <v>0.62033333333333351</v>
      </c>
      <c r="E37" s="59">
        <f>AVERAGE(E34:E36)</f>
        <v>0</v>
      </c>
      <c r="F37" s="73">
        <f>POWER(2,-E37)</f>
        <v>1</v>
      </c>
      <c r="G37" s="74"/>
      <c r="H37" s="49"/>
    </row>
    <row r="38" spans="1:9" x14ac:dyDescent="0.35">
      <c r="B38" s="44"/>
      <c r="C38" s="44"/>
      <c r="D38" s="45"/>
      <c r="E38" s="45"/>
      <c r="F38" s="74"/>
      <c r="G38" s="74"/>
      <c r="H38" s="45"/>
    </row>
    <row r="39" spans="1:9" x14ac:dyDescent="0.35">
      <c r="B39" s="44" t="s">
        <v>56</v>
      </c>
      <c r="C39" s="44" t="s">
        <v>58</v>
      </c>
      <c r="D39" s="45">
        <v>21.482499999999998</v>
      </c>
      <c r="E39" s="45">
        <f>D39-D34</f>
        <v>14.758999999999997</v>
      </c>
      <c r="F39" s="71">
        <f>POWER(2,-E39)</f>
        <v>3.6066026212596699E-5</v>
      </c>
      <c r="G39" s="71"/>
      <c r="H39" s="48"/>
    </row>
    <row r="40" spans="1:9" x14ac:dyDescent="0.35">
      <c r="B40" s="44"/>
      <c r="C40" s="44" t="s">
        <v>38</v>
      </c>
      <c r="D40" s="45">
        <v>2.0630000000000024</v>
      </c>
      <c r="E40" s="45">
        <f>D40-D35</f>
        <v>4.4590000000000032</v>
      </c>
      <c r="F40" s="71">
        <f>POWER(2,-E40)</f>
        <v>4.5468146363586072E-2</v>
      </c>
      <c r="G40" s="71"/>
      <c r="H40" s="48"/>
    </row>
    <row r="41" spans="1:9" x14ac:dyDescent="0.35">
      <c r="B41" s="44"/>
      <c r="C41" s="44" t="s">
        <v>52</v>
      </c>
      <c r="D41" s="45">
        <v>2.8519999999999968</v>
      </c>
      <c r="E41" s="45">
        <f>D41-D36</f>
        <v>5.3184999999999967</v>
      </c>
      <c r="F41" s="71">
        <f>POWER(2,-E41)</f>
        <v>2.5059474991135637E-2</v>
      </c>
      <c r="G41" s="71"/>
      <c r="H41" s="48"/>
    </row>
    <row r="42" spans="1:9" x14ac:dyDescent="0.35">
      <c r="B42" s="44"/>
      <c r="C42" s="44" t="s">
        <v>46</v>
      </c>
      <c r="D42" s="45">
        <f>AVERAGE(D39:D41)</f>
        <v>8.7991666666666664</v>
      </c>
      <c r="E42" s="45">
        <f>AVERAGE(E39:E41)</f>
        <v>8.1788333333333316</v>
      </c>
      <c r="F42" s="71">
        <f>AVERAGE(F39:F41)</f>
        <v>2.3521229126978099E-2</v>
      </c>
      <c r="G42" s="71">
        <f>STDEV(F39:F41)</f>
        <v>2.2755068253014273E-2</v>
      </c>
      <c r="H42" s="55">
        <f>G42/(SQRT(4))</f>
        <v>1.1377534126507136E-2</v>
      </c>
      <c r="I42" s="56">
        <f>_xlfn.T.TEST(D34:D36,D39:D41,2,1)</f>
        <v>0.13141275080034009</v>
      </c>
    </row>
    <row r="43" spans="1:9" x14ac:dyDescent="0.35">
      <c r="F43" s="3"/>
      <c r="G43" s="3"/>
    </row>
    <row r="44" spans="1:9" x14ac:dyDescent="0.35">
      <c r="A44" s="54" t="s">
        <v>59</v>
      </c>
      <c r="B44" s="44" t="s">
        <v>57</v>
      </c>
      <c r="C44" s="44" t="s">
        <v>58</v>
      </c>
      <c r="D44" s="45">
        <v>10.265499999999996</v>
      </c>
      <c r="E44" s="52">
        <f>D44-D47</f>
        <v>4.7339999999999973</v>
      </c>
      <c r="F44" s="74"/>
      <c r="G44" s="74"/>
      <c r="H44" s="45"/>
    </row>
    <row r="45" spans="1:9" x14ac:dyDescent="0.35">
      <c r="B45" s="44"/>
      <c r="C45" s="44" t="s">
        <v>38</v>
      </c>
      <c r="D45" s="45">
        <v>2.907</v>
      </c>
      <c r="E45" s="52">
        <f>D45-D47</f>
        <v>-2.6244999999999985</v>
      </c>
      <c r="F45" s="74"/>
      <c r="G45" s="74"/>
      <c r="H45" s="45"/>
    </row>
    <row r="46" spans="1:9" x14ac:dyDescent="0.35">
      <c r="B46" s="44"/>
      <c r="C46" s="44" t="s">
        <v>52</v>
      </c>
      <c r="D46" s="45">
        <v>3.4220000000000006</v>
      </c>
      <c r="E46" s="52">
        <f>D46-D47</f>
        <v>-2.1094999999999979</v>
      </c>
      <c r="F46" s="74"/>
      <c r="G46" s="74"/>
      <c r="H46" s="45"/>
    </row>
    <row r="47" spans="1:9" x14ac:dyDescent="0.35">
      <c r="B47" s="44"/>
      <c r="C47" s="44" t="s">
        <v>46</v>
      </c>
      <c r="D47" s="45">
        <f>AVERAGE(D44:D46)</f>
        <v>5.5314999999999985</v>
      </c>
      <c r="E47" s="59">
        <f>AVERAGE(E44:E46)</f>
        <v>0</v>
      </c>
      <c r="F47" s="73">
        <f>POWER(2,-E47)</f>
        <v>1</v>
      </c>
      <c r="G47" s="74"/>
      <c r="H47" s="49"/>
    </row>
    <row r="48" spans="1:9" x14ac:dyDescent="0.35">
      <c r="B48" s="44"/>
      <c r="C48" s="44"/>
      <c r="D48" s="45"/>
      <c r="E48" s="45"/>
      <c r="F48" s="74"/>
      <c r="G48" s="74"/>
      <c r="H48" s="45"/>
    </row>
    <row r="49" spans="1:10" x14ac:dyDescent="0.35">
      <c r="B49" s="44" t="s">
        <v>56</v>
      </c>
      <c r="C49" s="44" t="s">
        <v>58</v>
      </c>
      <c r="D49" s="45">
        <v>14.895999999999997</v>
      </c>
      <c r="E49" s="45">
        <f>D49-D44</f>
        <v>4.6305000000000014</v>
      </c>
      <c r="F49" s="71">
        <f>POWER(2,-E49)</f>
        <v>4.0372031652576704E-2</v>
      </c>
      <c r="G49" s="71"/>
      <c r="H49" s="48"/>
    </row>
    <row r="50" spans="1:10" x14ac:dyDescent="0.35">
      <c r="B50" s="44"/>
      <c r="C50" s="44" t="s">
        <v>38</v>
      </c>
      <c r="D50" s="45">
        <v>7.3079999999999998</v>
      </c>
      <c r="E50" s="45">
        <f>D50-D45</f>
        <v>4.4009999999999998</v>
      </c>
      <c r="F50" s="71">
        <f>POWER(2,-E50)</f>
        <v>4.7333322371155506E-2</v>
      </c>
      <c r="G50" s="71"/>
      <c r="H50" s="48"/>
    </row>
    <row r="51" spans="1:10" x14ac:dyDescent="0.35">
      <c r="B51" s="44"/>
      <c r="C51" s="44" t="s">
        <v>52</v>
      </c>
      <c r="D51" s="45">
        <v>6.6679999999999993</v>
      </c>
      <c r="E51" s="45">
        <f>D51-D46</f>
        <v>3.2459999999999987</v>
      </c>
      <c r="F51" s="71">
        <f>POWER(2,-E51)</f>
        <v>0.10540388878126415</v>
      </c>
      <c r="G51" s="71"/>
      <c r="H51" s="48"/>
    </row>
    <row r="52" spans="1:10" x14ac:dyDescent="0.35">
      <c r="B52" s="44"/>
      <c r="C52" s="44" t="s">
        <v>46</v>
      </c>
      <c r="D52" s="45">
        <f>AVERAGE(D49:D51)</f>
        <v>9.6239999999999988</v>
      </c>
      <c r="E52" s="45">
        <f>AVERAGE(E49:E51)</f>
        <v>4.0925000000000002</v>
      </c>
      <c r="F52" s="71">
        <f>AVERAGE(F49:F51)</f>
        <v>6.4369747601665459E-2</v>
      </c>
      <c r="G52" s="71">
        <f>STDEV(F49:F51)</f>
        <v>3.5706658326950309E-2</v>
      </c>
      <c r="H52" s="55">
        <f>G52/(SQRT(4))</f>
        <v>1.7853329163475155E-2</v>
      </c>
      <c r="I52" s="56">
        <f>_xlfn.T.TEST(D44:D46,D49:D51,2,1)</f>
        <v>1.0781057307279452E-2</v>
      </c>
      <c r="J52" t="s">
        <v>45</v>
      </c>
    </row>
    <row r="53" spans="1:10" x14ac:dyDescent="0.35">
      <c r="F53" s="3"/>
      <c r="G53" s="3"/>
    </row>
    <row r="54" spans="1:10" x14ac:dyDescent="0.35">
      <c r="A54" s="54" t="s">
        <v>60</v>
      </c>
      <c r="B54" s="44" t="s">
        <v>57</v>
      </c>
      <c r="C54" s="44" t="s">
        <v>58</v>
      </c>
      <c r="D54" s="45">
        <v>11.909999999999997</v>
      </c>
      <c r="E54" s="52">
        <f>D54-D57</f>
        <v>7.8629999999999969</v>
      </c>
      <c r="F54" s="74"/>
      <c r="G54" s="74"/>
      <c r="H54" s="45"/>
    </row>
    <row r="55" spans="1:10" x14ac:dyDescent="0.35">
      <c r="B55" s="44"/>
      <c r="C55" s="44" t="s">
        <v>38</v>
      </c>
      <c r="D55" s="45">
        <v>-0.72550000000000026</v>
      </c>
      <c r="E55" s="52">
        <f>D55-D57</f>
        <v>-4.7725</v>
      </c>
      <c r="F55" s="74"/>
      <c r="G55" s="74"/>
      <c r="H55" s="45"/>
    </row>
    <row r="56" spans="1:10" x14ac:dyDescent="0.35">
      <c r="B56" s="44"/>
      <c r="C56" s="44" t="s">
        <v>52</v>
      </c>
      <c r="D56" s="45">
        <v>0.9565000000000019</v>
      </c>
      <c r="E56" s="52">
        <f>D56-D57</f>
        <v>-3.0904999999999978</v>
      </c>
      <c r="F56" s="74"/>
      <c r="G56" s="74"/>
      <c r="H56" s="45"/>
    </row>
    <row r="57" spans="1:10" x14ac:dyDescent="0.35">
      <c r="B57" s="44"/>
      <c r="C57" s="44" t="s">
        <v>46</v>
      </c>
      <c r="D57" s="45">
        <f>AVERAGE(D54:D56)</f>
        <v>4.0469999999999997</v>
      </c>
      <c r="E57" s="59">
        <f>AVERAGE(E54:E56)</f>
        <v>0</v>
      </c>
      <c r="F57" s="73">
        <f>POWER(2,-E57)</f>
        <v>1</v>
      </c>
      <c r="G57" s="74"/>
      <c r="H57" s="49"/>
    </row>
    <row r="58" spans="1:10" x14ac:dyDescent="0.35">
      <c r="B58" s="44"/>
      <c r="C58" s="44"/>
      <c r="D58" s="45"/>
      <c r="E58" s="45"/>
      <c r="F58" s="74"/>
      <c r="G58" s="74"/>
      <c r="H58" s="45"/>
    </row>
    <row r="59" spans="1:10" x14ac:dyDescent="0.35">
      <c r="B59" s="44" t="s">
        <v>56</v>
      </c>
      <c r="C59" s="44" t="s">
        <v>58</v>
      </c>
      <c r="D59" s="45">
        <v>16.712</v>
      </c>
      <c r="E59" s="45">
        <f>D59-D54</f>
        <v>4.8020000000000032</v>
      </c>
      <c r="F59" s="71">
        <f>POWER(2,-E59)</f>
        <v>3.5847094507067592E-2</v>
      </c>
      <c r="G59" s="71"/>
      <c r="H59" s="48"/>
    </row>
    <row r="60" spans="1:10" x14ac:dyDescent="0.35">
      <c r="B60" s="44"/>
      <c r="C60" s="44" t="s">
        <v>38</v>
      </c>
      <c r="D60" s="45">
        <v>3.1024999999999991</v>
      </c>
      <c r="E60" s="45">
        <f>D60-D55</f>
        <v>3.8279999999999994</v>
      </c>
      <c r="F60" s="71">
        <f>POWER(2,-E60)</f>
        <v>7.0413701781079988E-2</v>
      </c>
      <c r="G60" s="71"/>
      <c r="H60" s="48"/>
    </row>
    <row r="61" spans="1:10" x14ac:dyDescent="0.35">
      <c r="B61" s="44"/>
      <c r="C61" s="44" t="s">
        <v>52</v>
      </c>
      <c r="D61" s="45">
        <v>3.2749999999999986</v>
      </c>
      <c r="E61" s="45">
        <f>D61-D56</f>
        <v>2.3184999999999967</v>
      </c>
      <c r="F61" s="71">
        <f>POWER(2,-E61)</f>
        <v>0.20047579992908507</v>
      </c>
      <c r="G61" s="71"/>
      <c r="H61" s="48"/>
    </row>
    <row r="62" spans="1:10" x14ac:dyDescent="0.35">
      <c r="B62" s="44"/>
      <c r="C62" s="44" t="s">
        <v>46</v>
      </c>
      <c r="D62" s="45">
        <f>AVERAGE(D59:D61)</f>
        <v>7.6964999999999995</v>
      </c>
      <c r="E62" s="45">
        <f>AVERAGE(E59:E61)</f>
        <v>3.6494999999999997</v>
      </c>
      <c r="F62" s="71">
        <f>AVERAGE(F59:F61)</f>
        <v>0.10224553207241088</v>
      </c>
      <c r="G62" s="71">
        <f>STDEV(F59:F61)</f>
        <v>8.6807843695166267E-2</v>
      </c>
      <c r="H62" s="55">
        <f>G62/(SQRT(4))</f>
        <v>4.3403921847583134E-2</v>
      </c>
      <c r="I62" s="56">
        <f>_xlfn.T.TEST(D54:D56,D59:D61,2,1)</f>
        <v>3.7025766123827929E-2</v>
      </c>
      <c r="J62" t="s">
        <v>45</v>
      </c>
    </row>
    <row r="63" spans="1:10" x14ac:dyDescent="0.35">
      <c r="F63" s="3"/>
      <c r="G63" s="3"/>
    </row>
    <row r="64" spans="1:10" x14ac:dyDescent="0.35">
      <c r="A64" s="54" t="s">
        <v>61</v>
      </c>
      <c r="B64" s="44" t="s">
        <v>57</v>
      </c>
      <c r="C64" s="44" t="s">
        <v>58</v>
      </c>
      <c r="D64" s="45">
        <v>6.5729999999999968</v>
      </c>
      <c r="E64" s="52">
        <f>D64-D67</f>
        <v>3.1748333333333321</v>
      </c>
      <c r="F64" s="74"/>
      <c r="G64" s="74"/>
      <c r="H64" s="45"/>
    </row>
    <row r="65" spans="2:9" x14ac:dyDescent="0.35">
      <c r="B65" s="44"/>
      <c r="C65" s="44" t="s">
        <v>38</v>
      </c>
      <c r="D65" s="45">
        <v>0.68049999999999855</v>
      </c>
      <c r="E65" s="52">
        <f>D65-D67</f>
        <v>-2.7176666666666662</v>
      </c>
      <c r="F65" s="74"/>
      <c r="G65" s="74"/>
      <c r="H65" s="45"/>
    </row>
    <row r="66" spans="2:9" x14ac:dyDescent="0.35">
      <c r="B66" s="44"/>
      <c r="C66" s="44" t="s">
        <v>52</v>
      </c>
      <c r="D66" s="45">
        <v>2.9409999999999989</v>
      </c>
      <c r="E66" s="52">
        <f>D66-D67</f>
        <v>-0.45716666666666583</v>
      </c>
      <c r="F66" s="74"/>
      <c r="G66" s="74"/>
      <c r="H66" s="45"/>
    </row>
    <row r="67" spans="2:9" x14ac:dyDescent="0.35">
      <c r="B67" s="44"/>
      <c r="C67" s="44" t="s">
        <v>46</v>
      </c>
      <c r="D67" s="45">
        <f>AVERAGE(D64:D66)</f>
        <v>3.3981666666666648</v>
      </c>
      <c r="E67" s="59">
        <f>AVERAGE(E64:E66)</f>
        <v>0</v>
      </c>
      <c r="F67" s="73">
        <f>POWER(2,-E67)</f>
        <v>1</v>
      </c>
      <c r="G67" s="74"/>
      <c r="H67" s="49"/>
    </row>
    <row r="68" spans="2:9" x14ac:dyDescent="0.35">
      <c r="B68" s="44"/>
      <c r="C68" s="44"/>
      <c r="D68" s="45"/>
      <c r="E68" s="45"/>
      <c r="F68" s="74"/>
      <c r="G68" s="74"/>
      <c r="H68" s="45"/>
    </row>
    <row r="69" spans="2:9" x14ac:dyDescent="0.35">
      <c r="B69" s="44" t="s">
        <v>56</v>
      </c>
      <c r="C69" s="44" t="s">
        <v>58</v>
      </c>
      <c r="D69" s="45">
        <v>6.0335000000000001</v>
      </c>
      <c r="E69" s="45">
        <f>D69-D64</f>
        <v>-0.53949999999999676</v>
      </c>
      <c r="F69" s="71">
        <f>POWER(2,-E69)</f>
        <v>1.4534686961554091</v>
      </c>
      <c r="G69" s="71"/>
      <c r="H69" s="48"/>
    </row>
    <row r="70" spans="2:9" x14ac:dyDescent="0.35">
      <c r="B70" s="44"/>
      <c r="C70" s="44" t="s">
        <v>38</v>
      </c>
      <c r="D70" s="45">
        <v>3.4335000000000022</v>
      </c>
      <c r="E70" s="45">
        <f>D70-D65</f>
        <v>2.7530000000000037</v>
      </c>
      <c r="F70" s="71">
        <f>POWER(2,-E70)</f>
        <v>0.14834209970706616</v>
      </c>
      <c r="G70" s="71"/>
      <c r="H70" s="48"/>
    </row>
    <row r="71" spans="2:9" x14ac:dyDescent="0.35">
      <c r="B71" s="44"/>
      <c r="C71" s="44" t="s">
        <v>52</v>
      </c>
      <c r="D71" s="45">
        <v>4.7310000000000016</v>
      </c>
      <c r="E71" s="45">
        <f>D71-D66</f>
        <v>1.7900000000000027</v>
      </c>
      <c r="F71" s="71">
        <f>POWER(2,-E71)</f>
        <v>0.28917204597632129</v>
      </c>
      <c r="G71" s="71"/>
      <c r="H71" s="48"/>
    </row>
    <row r="72" spans="2:9" x14ac:dyDescent="0.35">
      <c r="B72" s="44"/>
      <c r="C72" s="44" t="s">
        <v>46</v>
      </c>
      <c r="D72" s="45">
        <f>AVERAGE(D69:D71)</f>
        <v>4.7326666666666677</v>
      </c>
      <c r="E72" s="45">
        <f>AVERAGE(E69:E71)</f>
        <v>1.3345000000000031</v>
      </c>
      <c r="F72" s="71">
        <f>AVERAGE(F69:F71)</f>
        <v>0.63032761394626557</v>
      </c>
      <c r="G72" s="71">
        <f>STDEV(F69:F71)</f>
        <v>0.71633037026003599</v>
      </c>
      <c r="H72" s="55">
        <f>G72/(SQRT(4))</f>
        <v>0.35816518513001799</v>
      </c>
      <c r="I72" s="56">
        <f>_xlfn.T.TEST(D64:D66,D69:D71,2,1)</f>
        <v>0.30541783574235026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4109C-8653-4945-9F74-780146F24F13}">
  <dimension ref="A1:J18"/>
  <sheetViews>
    <sheetView workbookViewId="0"/>
  </sheetViews>
  <sheetFormatPr baseColWidth="10" defaultRowHeight="14.5" x14ac:dyDescent="0.35"/>
  <cols>
    <col min="2" max="2" width="17.1796875" bestFit="1" customWidth="1"/>
    <col min="6" max="6" width="19.1796875" bestFit="1" customWidth="1"/>
    <col min="9" max="9" width="14.36328125" bestFit="1" customWidth="1"/>
  </cols>
  <sheetData>
    <row r="1" spans="1:10" x14ac:dyDescent="0.35">
      <c r="A1" s="1" t="s">
        <v>87</v>
      </c>
    </row>
    <row r="4" spans="1:10" x14ac:dyDescent="0.35">
      <c r="A4" s="1" t="s">
        <v>74</v>
      </c>
      <c r="B4" s="1" t="s">
        <v>80</v>
      </c>
      <c r="C4" s="1" t="s">
        <v>19</v>
      </c>
      <c r="D4" s="46" t="s">
        <v>40</v>
      </c>
      <c r="E4" s="47" t="s">
        <v>41</v>
      </c>
      <c r="F4" s="46" t="s">
        <v>84</v>
      </c>
      <c r="G4" s="46" t="s">
        <v>53</v>
      </c>
      <c r="H4" s="46" t="s">
        <v>54</v>
      </c>
      <c r="I4" s="46" t="s">
        <v>35</v>
      </c>
    </row>
    <row r="5" spans="1:10" x14ac:dyDescent="0.35">
      <c r="A5" s="50" t="s">
        <v>34</v>
      </c>
      <c r="B5" s="44" t="s">
        <v>77</v>
      </c>
      <c r="C5" s="44" t="s">
        <v>68</v>
      </c>
      <c r="D5" s="55">
        <v>6.6539999999999999</v>
      </c>
      <c r="E5" s="45">
        <f>D5-D8</f>
        <v>1.309833333333331</v>
      </c>
      <c r="F5" s="45"/>
      <c r="G5" s="45"/>
      <c r="H5" s="45"/>
    </row>
    <row r="6" spans="1:10" x14ac:dyDescent="0.35">
      <c r="A6" s="21"/>
      <c r="B6" s="44"/>
      <c r="C6" s="44" t="s">
        <v>37</v>
      </c>
      <c r="D6" s="55">
        <v>6.3670000000000044</v>
      </c>
      <c r="E6" s="45">
        <f>D6-D8</f>
        <v>1.0228333333333355</v>
      </c>
      <c r="F6" s="45"/>
      <c r="G6" s="45"/>
      <c r="H6" s="45"/>
    </row>
    <row r="7" spans="1:10" x14ac:dyDescent="0.35">
      <c r="A7" s="44"/>
      <c r="B7" s="44"/>
      <c r="C7" s="44" t="s">
        <v>38</v>
      </c>
      <c r="D7" s="55">
        <v>3.0114999999999998</v>
      </c>
      <c r="E7" s="45">
        <f>D7-D8</f>
        <v>-2.3326666666666691</v>
      </c>
      <c r="F7" s="45"/>
      <c r="G7" s="45"/>
      <c r="H7" s="45"/>
    </row>
    <row r="8" spans="1:10" x14ac:dyDescent="0.35">
      <c r="A8" s="44"/>
      <c r="B8" s="44"/>
      <c r="C8" s="44" t="s">
        <v>46</v>
      </c>
      <c r="D8" s="45">
        <f>AVERAGE(D5:D7)</f>
        <v>5.344166666666669</v>
      </c>
      <c r="E8" s="59">
        <f>AVERAGE(E5:E7)</f>
        <v>0</v>
      </c>
      <c r="F8" s="73">
        <f>POWER(2,-E8)</f>
        <v>1</v>
      </c>
      <c r="G8" s="49"/>
      <c r="H8" s="49"/>
    </row>
    <row r="9" spans="1:10" x14ac:dyDescent="0.35">
      <c r="A9" s="44"/>
      <c r="B9" s="44"/>
      <c r="C9" s="44"/>
      <c r="D9" s="45"/>
      <c r="E9" s="45"/>
      <c r="F9" s="74"/>
      <c r="G9" s="45"/>
      <c r="H9" s="45"/>
    </row>
    <row r="10" spans="1:10" x14ac:dyDescent="0.35">
      <c r="A10" s="44"/>
      <c r="B10" s="44" t="s">
        <v>78</v>
      </c>
      <c r="C10" s="44" t="s">
        <v>68</v>
      </c>
      <c r="D10" s="45">
        <v>1.2864999999999966</v>
      </c>
      <c r="E10" s="52">
        <f>D10-D5</f>
        <v>-5.3675000000000033</v>
      </c>
      <c r="F10" s="71">
        <f>POWER(2,-E10)</f>
        <v>41.283689378363569</v>
      </c>
      <c r="G10" s="48"/>
      <c r="H10" s="48"/>
    </row>
    <row r="11" spans="1:10" x14ac:dyDescent="0.35">
      <c r="A11" s="44"/>
      <c r="B11" s="44"/>
      <c r="C11" s="44" t="s">
        <v>37</v>
      </c>
      <c r="D11" s="45">
        <v>-2.6995000000000005</v>
      </c>
      <c r="E11" s="52">
        <f t="shared" ref="E11:E12" si="0">D11-D6</f>
        <v>-9.0665000000000049</v>
      </c>
      <c r="F11" s="71">
        <f>POWER(2,-E11)</f>
        <v>536.15264852352129</v>
      </c>
      <c r="G11" s="48"/>
      <c r="H11" s="48"/>
    </row>
    <row r="12" spans="1:10" x14ac:dyDescent="0.35">
      <c r="A12" s="44"/>
      <c r="B12" s="44"/>
      <c r="C12" s="44" t="s">
        <v>38</v>
      </c>
      <c r="D12" s="45">
        <v>-2.8670000000000009</v>
      </c>
      <c r="E12" s="52">
        <f t="shared" si="0"/>
        <v>-5.8785000000000007</v>
      </c>
      <c r="F12" s="71">
        <f>POWER(2,-E12)</f>
        <v>58.830810215002607</v>
      </c>
      <c r="G12" s="48"/>
      <c r="H12" s="48"/>
    </row>
    <row r="13" spans="1:10" x14ac:dyDescent="0.35">
      <c r="A13" s="44"/>
      <c r="B13" s="44"/>
      <c r="C13" s="44" t="s">
        <v>46</v>
      </c>
      <c r="D13" s="45">
        <f>AVERAGE(D10:D12)</f>
        <v>-1.4266666666666683</v>
      </c>
      <c r="E13" s="45">
        <f>AVERAGE(E10:E12)</f>
        <v>-6.7708333333333357</v>
      </c>
      <c r="F13" s="71">
        <f>POWER(2,-E13)</f>
        <v>109.20032451345199</v>
      </c>
      <c r="G13" s="71">
        <f>STDEV(F10:F12)</f>
        <v>280.7844147803587</v>
      </c>
      <c r="H13" s="55">
        <f>G13/(SQRT(4))</f>
        <v>140.39220739017935</v>
      </c>
      <c r="I13" s="56">
        <f>_xlfn.T.TEST(D5:D7,D10:D12,2,1)</f>
        <v>2.7992906656986765E-2</v>
      </c>
      <c r="J13" t="s">
        <v>45</v>
      </c>
    </row>
    <row r="14" spans="1:10" x14ac:dyDescent="0.35">
      <c r="D14" s="55"/>
      <c r="E14" s="55"/>
      <c r="F14" s="72"/>
      <c r="G14" s="72"/>
      <c r="H14" s="55"/>
    </row>
    <row r="15" spans="1:10" x14ac:dyDescent="0.35">
      <c r="B15" s="44" t="s">
        <v>79</v>
      </c>
      <c r="C15" s="44" t="s">
        <v>68</v>
      </c>
      <c r="D15" s="55">
        <v>4.9035000000000011</v>
      </c>
      <c r="E15" s="52">
        <f>D15-D5</f>
        <v>-1.7504999999999988</v>
      </c>
      <c r="F15" s="71">
        <f>POWER(2,-E15)</f>
        <v>3.3647515930025547</v>
      </c>
      <c r="G15" s="71"/>
      <c r="H15" s="48"/>
    </row>
    <row r="16" spans="1:10" x14ac:dyDescent="0.35">
      <c r="B16" s="44"/>
      <c r="C16" s="44" t="s">
        <v>37</v>
      </c>
      <c r="D16" s="55">
        <v>1.8074999999999974</v>
      </c>
      <c r="E16" s="52">
        <f>D16-D6</f>
        <v>-4.559500000000007</v>
      </c>
      <c r="F16" s="71">
        <f>POWER(2,-E16)</f>
        <v>23.580133808717459</v>
      </c>
      <c r="G16" s="71"/>
      <c r="H16" s="48"/>
    </row>
    <row r="17" spans="2:9" x14ac:dyDescent="0.35">
      <c r="B17" s="44"/>
      <c r="C17" s="44" t="s">
        <v>38</v>
      </c>
      <c r="D17" s="55">
        <v>2.963000000000001</v>
      </c>
      <c r="E17" s="52">
        <f>D17-D7</f>
        <v>-4.8499999999998877E-2</v>
      </c>
      <c r="F17" s="71">
        <f>POWER(2,-E17)</f>
        <v>1.0341890967735268</v>
      </c>
      <c r="G17" s="71"/>
      <c r="H17" s="48"/>
    </row>
    <row r="18" spans="2:9" x14ac:dyDescent="0.35">
      <c r="B18" s="44"/>
      <c r="C18" s="44" t="s">
        <v>46</v>
      </c>
      <c r="D18" s="45">
        <f>AVERAGE(D15:D17)</f>
        <v>3.2246666666666663</v>
      </c>
      <c r="E18" s="45">
        <f>AVERAGE(E15:E17)</f>
        <v>-2.1195000000000017</v>
      </c>
      <c r="F18" s="71">
        <f>POWER(2,-E18)</f>
        <v>4.345433176724649</v>
      </c>
      <c r="G18" s="71">
        <f>STDEV(F15:F17)</f>
        <v>12.399010865322444</v>
      </c>
      <c r="H18" s="55">
        <f>G18/(SQRT(4))</f>
        <v>6.1995054326612218</v>
      </c>
      <c r="I18" s="56">
        <f>_xlfn.T.TEST(D5:D7,D15:D17,2,1)</f>
        <v>0.24837972436465827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4293E-6285-4065-B1CF-CEEF6928488B}">
  <dimension ref="A1:J88"/>
  <sheetViews>
    <sheetView workbookViewId="0">
      <selection activeCell="B6" sqref="B6"/>
    </sheetView>
  </sheetViews>
  <sheetFormatPr baseColWidth="10" defaultRowHeight="14.5" x14ac:dyDescent="0.35"/>
  <cols>
    <col min="6" max="6" width="19.1796875" bestFit="1" customWidth="1"/>
    <col min="9" max="9" width="14.36328125" bestFit="1" customWidth="1"/>
  </cols>
  <sheetData>
    <row r="1" spans="1:10" x14ac:dyDescent="0.35">
      <c r="A1" s="1" t="s">
        <v>88</v>
      </c>
    </row>
    <row r="3" spans="1:10" x14ac:dyDescent="0.35">
      <c r="A3" s="1" t="s">
        <v>74</v>
      </c>
      <c r="B3" s="1" t="s">
        <v>21</v>
      </c>
      <c r="C3" s="1" t="s">
        <v>19</v>
      </c>
      <c r="D3" s="46" t="s">
        <v>40</v>
      </c>
      <c r="E3" s="47" t="s">
        <v>41</v>
      </c>
      <c r="F3" s="46" t="s">
        <v>84</v>
      </c>
      <c r="G3" s="46" t="s">
        <v>53</v>
      </c>
      <c r="H3" s="46" t="s">
        <v>54</v>
      </c>
      <c r="I3" s="46" t="s">
        <v>35</v>
      </c>
    </row>
    <row r="4" spans="1:10" x14ac:dyDescent="0.35">
      <c r="A4" s="95" t="s">
        <v>34</v>
      </c>
      <c r="B4" s="44" t="s">
        <v>81</v>
      </c>
      <c r="C4" s="44" t="s">
        <v>70</v>
      </c>
      <c r="D4" s="55">
        <v>6.6539999999999999</v>
      </c>
      <c r="E4" s="45">
        <f>D4-D7</f>
        <v>1.309833333333331</v>
      </c>
      <c r="F4" s="45"/>
      <c r="G4" s="45"/>
      <c r="H4" s="45"/>
    </row>
    <row r="5" spans="1:10" x14ac:dyDescent="0.35">
      <c r="A5" s="21"/>
      <c r="B5" s="44"/>
      <c r="C5" s="44" t="s">
        <v>69</v>
      </c>
      <c r="D5" s="45">
        <v>6.3670000000000044</v>
      </c>
      <c r="E5" s="45">
        <f>D5-D7</f>
        <v>1.0228333333333355</v>
      </c>
      <c r="F5" s="45"/>
      <c r="G5" s="45"/>
      <c r="H5" s="45"/>
    </row>
    <row r="6" spans="1:10" x14ac:dyDescent="0.35">
      <c r="A6" s="44"/>
      <c r="B6" s="44"/>
      <c r="C6" s="44" t="s">
        <v>71</v>
      </c>
      <c r="D6" s="45">
        <v>3.0115000000000016</v>
      </c>
      <c r="E6" s="45">
        <f>D6-D7</f>
        <v>-2.3326666666666673</v>
      </c>
      <c r="F6" s="45"/>
      <c r="G6" s="45"/>
      <c r="H6" s="45"/>
    </row>
    <row r="7" spans="1:10" x14ac:dyDescent="0.35">
      <c r="A7" s="44"/>
      <c r="B7" s="44"/>
      <c r="C7" s="44" t="s">
        <v>46</v>
      </c>
      <c r="D7" s="45">
        <f>AVERAGE(D4:D6)</f>
        <v>5.344166666666669</v>
      </c>
      <c r="E7" s="45">
        <f>AVERAGE(E4:E6)</f>
        <v>0</v>
      </c>
      <c r="F7" s="74">
        <f>POWER(2,-E7)</f>
        <v>1</v>
      </c>
      <c r="G7" s="74"/>
      <c r="H7" s="49"/>
    </row>
    <row r="8" spans="1:10" x14ac:dyDescent="0.35">
      <c r="A8" s="44"/>
      <c r="B8" s="44"/>
      <c r="C8" s="44"/>
      <c r="D8" s="45"/>
      <c r="E8" s="45"/>
      <c r="F8" s="74"/>
      <c r="G8" s="74"/>
      <c r="H8" s="45"/>
    </row>
    <row r="9" spans="1:10" x14ac:dyDescent="0.35">
      <c r="A9" s="44"/>
      <c r="B9" s="44" t="s">
        <v>82</v>
      </c>
      <c r="C9" s="44" t="s">
        <v>70</v>
      </c>
      <c r="D9" s="97">
        <v>12.439</v>
      </c>
      <c r="E9" s="52">
        <f>D9-D4</f>
        <v>5.7850000000000001</v>
      </c>
      <c r="F9" s="71">
        <f>POWER(2,-E9)</f>
        <v>1.8135998662245634E-2</v>
      </c>
      <c r="G9" s="71"/>
      <c r="H9" s="48"/>
    </row>
    <row r="10" spans="1:10" x14ac:dyDescent="0.35">
      <c r="A10" s="44"/>
      <c r="B10" s="44"/>
      <c r="C10" s="44" t="s">
        <v>38</v>
      </c>
      <c r="D10" s="55">
        <v>14.050999999999998</v>
      </c>
      <c r="E10" s="52">
        <f t="shared" ref="E10:E11" si="0">D10-D5</f>
        <v>7.6839999999999939</v>
      </c>
      <c r="F10" s="71">
        <f>POWER(2,-E10)</f>
        <v>4.8627899819616216E-3</v>
      </c>
      <c r="G10" s="71"/>
      <c r="H10" s="48"/>
    </row>
    <row r="11" spans="1:10" x14ac:dyDescent="0.35">
      <c r="A11" s="44"/>
      <c r="B11" s="44"/>
      <c r="C11" s="44" t="s">
        <v>52</v>
      </c>
      <c r="D11" s="55">
        <v>6.4989999999999952</v>
      </c>
      <c r="E11" s="52">
        <f t="shared" si="0"/>
        <v>3.4874999999999936</v>
      </c>
      <c r="F11" s="71">
        <f>POWER(2,-E11)</f>
        <v>8.9157501616814683E-2</v>
      </c>
      <c r="G11" s="71"/>
      <c r="H11" s="48"/>
    </row>
    <row r="12" spans="1:10" x14ac:dyDescent="0.35">
      <c r="A12" s="44"/>
      <c r="B12" s="44"/>
      <c r="C12" s="44" t="s">
        <v>46</v>
      </c>
      <c r="D12" s="45">
        <f>AVERAGE(D9:D11)</f>
        <v>10.996333333333331</v>
      </c>
      <c r="E12" s="45">
        <f>AVERAGE(E9:E11)</f>
        <v>5.6521666666666626</v>
      </c>
      <c r="F12" s="71">
        <f>POWER(2,-E12)</f>
        <v>1.9885123511439447E-2</v>
      </c>
      <c r="G12" s="71">
        <f>STDEV(F9:F11)</f>
        <v>4.5324442192190402E-2</v>
      </c>
      <c r="H12" s="55">
        <f>G12/(SQRT(4))</f>
        <v>2.2662221096095201E-2</v>
      </c>
      <c r="I12" s="56">
        <f>_xlfn.T.TEST(D4:D6,D9:D11,2,1)</f>
        <v>4.3117094268450944E-2</v>
      </c>
      <c r="J12" t="s">
        <v>45</v>
      </c>
    </row>
    <row r="13" spans="1:10" x14ac:dyDescent="0.35">
      <c r="A13" s="44"/>
      <c r="B13" s="44"/>
      <c r="C13" s="44"/>
      <c r="D13" s="45"/>
      <c r="E13" s="45"/>
      <c r="F13" s="71"/>
      <c r="G13" s="71"/>
      <c r="H13" s="55"/>
      <c r="I13" s="56"/>
    </row>
    <row r="14" spans="1:10" x14ac:dyDescent="0.35">
      <c r="A14" s="44"/>
      <c r="B14" s="44" t="s">
        <v>83</v>
      </c>
      <c r="C14" s="44" t="s">
        <v>70</v>
      </c>
      <c r="D14" s="45" t="s">
        <v>72</v>
      </c>
      <c r="E14" s="52"/>
      <c r="F14" s="71"/>
      <c r="G14" s="71"/>
      <c r="H14" s="48"/>
    </row>
    <row r="15" spans="1:10" x14ac:dyDescent="0.35">
      <c r="A15" s="44"/>
      <c r="B15" s="44"/>
      <c r="C15" s="44" t="s">
        <v>38</v>
      </c>
      <c r="D15" s="45" t="s">
        <v>72</v>
      </c>
      <c r="E15" s="52"/>
      <c r="F15" s="71"/>
      <c r="G15" s="71"/>
      <c r="H15" s="48"/>
    </row>
    <row r="16" spans="1:10" x14ac:dyDescent="0.35">
      <c r="A16" s="44"/>
      <c r="B16" s="44"/>
      <c r="C16" s="44" t="s">
        <v>52</v>
      </c>
      <c r="D16" s="45" t="s">
        <v>72</v>
      </c>
      <c r="E16" s="52"/>
      <c r="F16" s="71"/>
      <c r="G16" s="71"/>
      <c r="H16" s="48"/>
    </row>
    <row r="17" spans="1:9" x14ac:dyDescent="0.35">
      <c r="A17" s="44"/>
      <c r="B17" s="44"/>
      <c r="C17" s="44" t="s">
        <v>46</v>
      </c>
      <c r="D17" s="45"/>
      <c r="E17" s="45"/>
      <c r="F17" s="71"/>
      <c r="G17" s="71"/>
      <c r="H17" s="55"/>
      <c r="I17" s="56"/>
    </row>
    <row r="18" spans="1:9" x14ac:dyDescent="0.35">
      <c r="D18" s="55"/>
      <c r="E18" s="55"/>
      <c r="F18" s="72"/>
      <c r="G18" s="72"/>
      <c r="H18" s="55"/>
    </row>
    <row r="19" spans="1:9" x14ac:dyDescent="0.35">
      <c r="A19" s="51" t="s">
        <v>42</v>
      </c>
      <c r="B19" s="44" t="s">
        <v>81</v>
      </c>
      <c r="C19" s="44" t="s">
        <v>70</v>
      </c>
      <c r="D19" s="55">
        <v>5.974499999999999</v>
      </c>
      <c r="E19" s="52">
        <f>D19-D22</f>
        <v>-0.94883333333333386</v>
      </c>
      <c r="F19" s="74"/>
      <c r="G19" s="74"/>
      <c r="H19" s="45"/>
    </row>
    <row r="20" spans="1:9" x14ac:dyDescent="0.35">
      <c r="A20" s="21"/>
      <c r="B20" s="44"/>
      <c r="C20" s="44" t="s">
        <v>69</v>
      </c>
      <c r="D20" s="55">
        <v>8.0614999999999988</v>
      </c>
      <c r="E20" s="52">
        <f>D20-D22</f>
        <v>1.1381666666666659</v>
      </c>
      <c r="F20" s="74"/>
      <c r="G20" s="74"/>
      <c r="H20" s="45"/>
    </row>
    <row r="21" spans="1:9" x14ac:dyDescent="0.35">
      <c r="A21" s="44"/>
      <c r="B21" s="44"/>
      <c r="C21" s="44" t="s">
        <v>71</v>
      </c>
      <c r="D21" s="55">
        <v>6.7340000000000018</v>
      </c>
      <c r="E21" s="52">
        <f>D21-D22</f>
        <v>-0.18933333333333113</v>
      </c>
      <c r="F21" s="74"/>
      <c r="G21" s="74"/>
      <c r="H21" s="45"/>
    </row>
    <row r="22" spans="1:9" x14ac:dyDescent="0.35">
      <c r="A22" s="44"/>
      <c r="B22" s="44"/>
      <c r="C22" s="44" t="s">
        <v>46</v>
      </c>
      <c r="D22" s="45">
        <f>AVERAGE(D19:D21)</f>
        <v>6.9233333333333329</v>
      </c>
      <c r="E22" s="45">
        <f>AVERAGE(E19:E21)</f>
        <v>2.9605947323337506E-16</v>
      </c>
      <c r="F22" s="74">
        <f>POWER(2,-E22)</f>
        <v>0.99999999999999978</v>
      </c>
      <c r="G22" s="74"/>
      <c r="H22" s="49"/>
    </row>
    <row r="23" spans="1:9" x14ac:dyDescent="0.35">
      <c r="A23" s="44"/>
      <c r="B23" s="44"/>
      <c r="C23" s="44"/>
      <c r="D23" s="45"/>
      <c r="E23" s="45"/>
      <c r="F23" s="74"/>
      <c r="G23" s="74"/>
      <c r="H23" s="45"/>
    </row>
    <row r="24" spans="1:9" x14ac:dyDescent="0.35">
      <c r="A24" s="44"/>
      <c r="B24" s="44" t="s">
        <v>82</v>
      </c>
      <c r="C24" s="44" t="s">
        <v>70</v>
      </c>
      <c r="D24" s="55">
        <v>7.0434999999999981</v>
      </c>
      <c r="E24" s="45">
        <f>D24-D19</f>
        <v>1.0689999999999991</v>
      </c>
      <c r="F24" s="71">
        <f>POWER(2,-E24)</f>
        <v>0.47664927264407986</v>
      </c>
      <c r="G24" s="71"/>
      <c r="H24" s="48"/>
    </row>
    <row r="25" spans="1:9" x14ac:dyDescent="0.35">
      <c r="A25" s="44"/>
      <c r="B25" s="44"/>
      <c r="C25" s="44" t="s">
        <v>69</v>
      </c>
      <c r="D25" s="55">
        <v>4.7680000000000007</v>
      </c>
      <c r="E25" s="45">
        <f>D25-D20</f>
        <v>-3.2934999999999981</v>
      </c>
      <c r="F25" s="71">
        <f>POWER(2,-E25)</f>
        <v>9.8048801789832787</v>
      </c>
      <c r="G25" s="71"/>
      <c r="H25" s="48"/>
    </row>
    <row r="26" spans="1:9" x14ac:dyDescent="0.35">
      <c r="A26" s="44"/>
      <c r="B26" s="44"/>
      <c r="C26" s="44" t="s">
        <v>71</v>
      </c>
      <c r="D26" s="55">
        <v>4.7484999999999999</v>
      </c>
      <c r="E26" s="45">
        <f>D26-D21</f>
        <v>-1.9855000000000018</v>
      </c>
      <c r="F26" s="71">
        <f>POWER(2,-E26)</f>
        <v>3.9599988188722945</v>
      </c>
      <c r="G26" s="71"/>
      <c r="H26" s="48"/>
    </row>
    <row r="27" spans="1:9" x14ac:dyDescent="0.35">
      <c r="A27" s="44"/>
      <c r="B27" s="44"/>
      <c r="C27" s="44" t="s">
        <v>46</v>
      </c>
      <c r="D27" s="45">
        <f>AVERAGE(D24:D26)</f>
        <v>5.52</v>
      </c>
      <c r="E27" s="45">
        <f>AVERAGE(E24:E26)</f>
        <v>-1.4033333333333335</v>
      </c>
      <c r="F27" s="71">
        <f>POWER(2,-E27)</f>
        <v>2.6451202922450792</v>
      </c>
      <c r="G27" s="71">
        <f>STDEV(F24:F26)</f>
        <v>4.7136725599925962</v>
      </c>
      <c r="H27" s="55">
        <f>G27/(SQRT(4))</f>
        <v>2.3568362799962981</v>
      </c>
      <c r="I27" s="56">
        <f>_xlfn.T.TEST(D19:D21,D24:D26,1,1)</f>
        <v>0.19552280011490702</v>
      </c>
    </row>
    <row r="28" spans="1:9" x14ac:dyDescent="0.35">
      <c r="A28" s="44"/>
      <c r="B28" s="44"/>
      <c r="C28" s="44"/>
      <c r="D28" s="45"/>
      <c r="E28" s="45"/>
      <c r="F28" s="71"/>
      <c r="G28" s="71"/>
      <c r="H28" s="55"/>
      <c r="I28" s="56"/>
    </row>
    <row r="29" spans="1:9" x14ac:dyDescent="0.35">
      <c r="A29" s="44"/>
      <c r="B29" s="44" t="s">
        <v>83</v>
      </c>
      <c r="C29" s="44" t="s">
        <v>70</v>
      </c>
      <c r="D29" s="55">
        <v>5.7880000000000038</v>
      </c>
      <c r="E29" s="45">
        <f>D29-D19</f>
        <v>-0.18649999999999523</v>
      </c>
      <c r="F29" s="71">
        <f>POWER(2,-E29)</f>
        <v>1.1379995601292721</v>
      </c>
      <c r="G29" s="71"/>
      <c r="H29" s="55"/>
      <c r="I29" s="56"/>
    </row>
    <row r="30" spans="1:9" x14ac:dyDescent="0.35">
      <c r="A30" s="44"/>
      <c r="B30" s="44"/>
      <c r="C30" s="44" t="s">
        <v>69</v>
      </c>
      <c r="D30" s="55">
        <v>3.7774999999999999</v>
      </c>
      <c r="E30" s="45">
        <f>D30-D20</f>
        <v>-4.2839999999999989</v>
      </c>
      <c r="F30" s="71">
        <f>POWER(2,-E30)</f>
        <v>19.481056298607765</v>
      </c>
      <c r="G30" s="71"/>
      <c r="H30" s="55"/>
      <c r="I30" s="56"/>
    </row>
    <row r="31" spans="1:9" x14ac:dyDescent="0.35">
      <c r="A31" s="44"/>
      <c r="B31" s="44"/>
      <c r="C31" s="44" t="s">
        <v>52</v>
      </c>
      <c r="D31" s="55">
        <v>7.7429999999999986</v>
      </c>
      <c r="E31" s="45">
        <f>D31-D21</f>
        <v>1.0089999999999968</v>
      </c>
      <c r="F31" s="71">
        <f>POWER(2,-E31)</f>
        <v>0.49689054666127858</v>
      </c>
      <c r="G31" s="71"/>
      <c r="H31" s="55"/>
      <c r="I31" s="56"/>
    </row>
    <row r="32" spans="1:9" x14ac:dyDescent="0.35">
      <c r="A32" s="44"/>
      <c r="B32" s="44"/>
      <c r="C32" s="44" t="s">
        <v>46</v>
      </c>
      <c r="D32" s="45">
        <f>AVERAGE(D29:D31)</f>
        <v>5.7695000000000007</v>
      </c>
      <c r="E32" s="45">
        <f>AVERAGE(E29:E31)</f>
        <v>-1.1538333333333324</v>
      </c>
      <c r="F32" s="71">
        <f>POWER(2,-E32)</f>
        <v>2.2250431792537531</v>
      </c>
      <c r="G32" s="71">
        <f>STDEV(F29:F31)</f>
        <v>10.780207949258747</v>
      </c>
      <c r="H32" s="55">
        <f>G32/(SQRT(4))</f>
        <v>5.3901039746293735</v>
      </c>
      <c r="I32" s="56">
        <f>_xlfn.T.TEST(D24:D26,D29:D31,1,1)</f>
        <v>0.4363509383196249</v>
      </c>
    </row>
    <row r="33" spans="1:9" x14ac:dyDescent="0.35">
      <c r="D33" s="55"/>
      <c r="E33" s="55"/>
      <c r="F33" s="72"/>
      <c r="G33" s="72"/>
      <c r="H33" s="55"/>
    </row>
    <row r="34" spans="1:9" x14ac:dyDescent="0.35">
      <c r="A34" s="96" t="s">
        <v>43</v>
      </c>
      <c r="B34" s="44" t="s">
        <v>81</v>
      </c>
      <c r="C34" s="44" t="s">
        <v>70</v>
      </c>
      <c r="D34" s="55">
        <v>5.0025000000000013</v>
      </c>
      <c r="E34" s="52">
        <f>D34-D37</f>
        <v>1.1446666666666672</v>
      </c>
      <c r="F34" s="74"/>
      <c r="G34" s="74"/>
      <c r="H34" s="45"/>
    </row>
    <row r="35" spans="1:9" x14ac:dyDescent="0.35">
      <c r="B35" s="44"/>
      <c r="C35" s="44" t="s">
        <v>69</v>
      </c>
      <c r="D35" s="55">
        <v>3.9819999999999993</v>
      </c>
      <c r="E35" s="52">
        <f>D35-D37</f>
        <v>0.1241666666666652</v>
      </c>
      <c r="F35" s="74"/>
      <c r="G35" s="74"/>
      <c r="H35" s="45"/>
    </row>
    <row r="36" spans="1:9" x14ac:dyDescent="0.35">
      <c r="B36" s="44"/>
      <c r="C36" s="44" t="s">
        <v>71</v>
      </c>
      <c r="D36" s="55">
        <v>2.5890000000000022</v>
      </c>
      <c r="E36" s="52">
        <f>D36-D37</f>
        <v>-1.2688333333333319</v>
      </c>
      <c r="F36" s="74"/>
      <c r="G36" s="74"/>
      <c r="H36" s="45"/>
    </row>
    <row r="37" spans="1:9" x14ac:dyDescent="0.35">
      <c r="B37" s="44"/>
      <c r="C37" s="44" t="s">
        <v>46</v>
      </c>
      <c r="D37" s="45">
        <f>AVERAGE(D34:D36)</f>
        <v>3.8578333333333341</v>
      </c>
      <c r="E37" s="45">
        <f>AVERAGE(E34:E36)</f>
        <v>0</v>
      </c>
      <c r="F37" s="74">
        <f>POWER(2,-E37)</f>
        <v>1</v>
      </c>
      <c r="G37" s="74"/>
      <c r="H37" s="49"/>
    </row>
    <row r="38" spans="1:9" x14ac:dyDescent="0.35">
      <c r="B38" s="44"/>
      <c r="C38" s="44"/>
      <c r="D38" s="45"/>
      <c r="E38" s="45"/>
      <c r="F38" s="74"/>
      <c r="G38" s="74"/>
      <c r="H38" s="45"/>
    </row>
    <row r="39" spans="1:9" x14ac:dyDescent="0.35">
      <c r="B39" s="44" t="s">
        <v>82</v>
      </c>
      <c r="C39" s="44" t="s">
        <v>70</v>
      </c>
      <c r="D39" s="55">
        <v>3.8339999999999961</v>
      </c>
      <c r="E39" s="45">
        <f>D39-D34</f>
        <v>-1.1685000000000052</v>
      </c>
      <c r="F39" s="71">
        <f>POWER(2,-E39)</f>
        <v>2.2477786918162632</v>
      </c>
      <c r="G39" s="71"/>
      <c r="H39" s="48"/>
    </row>
    <row r="40" spans="1:9" x14ac:dyDescent="0.35">
      <c r="B40" s="44"/>
      <c r="C40" s="44" t="s">
        <v>69</v>
      </c>
      <c r="D40" s="55">
        <v>4.6050000000000004</v>
      </c>
      <c r="E40" s="45">
        <f>D40-D35</f>
        <v>0.62300000000000111</v>
      </c>
      <c r="F40" s="71">
        <f>POWER(2,-E40)</f>
        <v>0.64931930136494143</v>
      </c>
      <c r="G40" s="71"/>
      <c r="H40" s="48"/>
    </row>
    <row r="41" spans="1:9" x14ac:dyDescent="0.35">
      <c r="B41" s="44"/>
      <c r="C41" s="44" t="s">
        <v>52</v>
      </c>
      <c r="D41" s="55">
        <v>4.0260000000000034</v>
      </c>
      <c r="E41" s="45">
        <f>D41-D36</f>
        <v>1.4370000000000012</v>
      </c>
      <c r="F41" s="71">
        <f>POWER(2,-E41)</f>
        <v>0.36933451589563987</v>
      </c>
      <c r="G41" s="71"/>
      <c r="H41" s="48"/>
    </row>
    <row r="42" spans="1:9" x14ac:dyDescent="0.35">
      <c r="B42" s="44"/>
      <c r="C42" s="44" t="s">
        <v>46</v>
      </c>
      <c r="D42" s="45">
        <f>AVERAGE(D39:D41)</f>
        <v>4.1550000000000002</v>
      </c>
      <c r="E42" s="45">
        <f>AVERAGE(E39:E41)</f>
        <v>0.29716666666666569</v>
      </c>
      <c r="F42" s="71">
        <f>AVERAGE(F39:F41)</f>
        <v>1.0888108363589482</v>
      </c>
      <c r="G42" s="71">
        <f>STDEV(F39:F41)</f>
        <v>1.0134114354550519</v>
      </c>
      <c r="H42" s="55">
        <f>G42/(SQRT(4))</f>
        <v>0.50670571772752593</v>
      </c>
      <c r="I42" s="56">
        <f>_xlfn.T.TEST(D34:D36,D39:D41,2,1)</f>
        <v>0.73660054190075486</v>
      </c>
    </row>
    <row r="43" spans="1:9" ht="13.75" customHeight="1" x14ac:dyDescent="0.35">
      <c r="B43" s="44"/>
      <c r="C43" s="44"/>
      <c r="D43" s="45"/>
      <c r="E43" s="45"/>
      <c r="F43" s="71"/>
      <c r="G43" s="71"/>
      <c r="H43" s="55"/>
      <c r="I43" s="56"/>
    </row>
    <row r="44" spans="1:9" ht="13.75" customHeight="1" x14ac:dyDescent="0.35">
      <c r="B44" s="44" t="s">
        <v>83</v>
      </c>
      <c r="C44" s="44" t="s">
        <v>70</v>
      </c>
      <c r="D44" s="55">
        <v>3.7020000000000017</v>
      </c>
      <c r="E44" s="45">
        <f>D44-D34</f>
        <v>-1.3004999999999995</v>
      </c>
      <c r="F44" s="71">
        <f>POWER(2,-E44)</f>
        <v>2.4631423388626499</v>
      </c>
      <c r="G44" s="71"/>
      <c r="H44" s="55"/>
      <c r="I44" s="56"/>
    </row>
    <row r="45" spans="1:9" ht="13.75" customHeight="1" x14ac:dyDescent="0.35">
      <c r="B45" s="44"/>
      <c r="C45" s="44" t="s">
        <v>69</v>
      </c>
      <c r="D45" s="55">
        <v>4.552500000000002</v>
      </c>
      <c r="E45" s="45">
        <f>D45-D35</f>
        <v>0.57050000000000267</v>
      </c>
      <c r="F45" s="71">
        <f>POWER(2,-E45)</f>
        <v>0.67338337109448276</v>
      </c>
      <c r="G45" s="71"/>
      <c r="H45" s="55"/>
      <c r="I45" s="56"/>
    </row>
    <row r="46" spans="1:9" ht="13.75" customHeight="1" x14ac:dyDescent="0.35">
      <c r="B46" s="44"/>
      <c r="C46" s="44" t="s">
        <v>71</v>
      </c>
      <c r="D46" s="55">
        <v>4.0335000000000036</v>
      </c>
      <c r="E46" s="45">
        <f>D46-D36</f>
        <v>1.4445000000000014</v>
      </c>
      <c r="F46" s="71">
        <f>POWER(2,-E46)</f>
        <v>0.36741947414244391</v>
      </c>
      <c r="G46" s="71"/>
      <c r="H46" s="55"/>
      <c r="I46" s="56"/>
    </row>
    <row r="47" spans="1:9" x14ac:dyDescent="0.35">
      <c r="B47" s="44"/>
      <c r="C47" s="44" t="s">
        <v>46</v>
      </c>
      <c r="D47" s="45">
        <f>AVERAGE(D44:D46)</f>
        <v>4.0960000000000027</v>
      </c>
      <c r="E47" s="45">
        <f>AVERAGE(E44:E46)</f>
        <v>0.23816666666666819</v>
      </c>
      <c r="F47" s="71">
        <f>AVERAGE(F44:F46)</f>
        <v>1.1679817280331923</v>
      </c>
      <c r="G47" s="71">
        <f>STDEV(F44:F46)</f>
        <v>1.1320266041231626</v>
      </c>
      <c r="H47" s="55">
        <f>G47/(SQRT(4))</f>
        <v>0.56601330206158129</v>
      </c>
      <c r="I47" s="56">
        <f>_xlfn.T.TEST(D39:D41,D44:D46,2,1)</f>
        <v>0.28163537425107821</v>
      </c>
    </row>
    <row r="48" spans="1:9" x14ac:dyDescent="0.35">
      <c r="D48" s="55"/>
      <c r="E48" s="55"/>
      <c r="F48" s="72"/>
      <c r="G48" s="72"/>
      <c r="H48" s="55"/>
    </row>
    <row r="49" spans="1:9" x14ac:dyDescent="0.35">
      <c r="A49" s="54" t="s">
        <v>44</v>
      </c>
      <c r="B49" s="44" t="s">
        <v>81</v>
      </c>
      <c r="C49" s="44" t="s">
        <v>70</v>
      </c>
      <c r="D49" s="45">
        <v>0.52499999999999858</v>
      </c>
      <c r="E49" s="52">
        <f>D49-D52</f>
        <v>1.5993333333333315</v>
      </c>
      <c r="F49" s="74"/>
      <c r="G49" s="74"/>
      <c r="H49" s="45"/>
    </row>
    <row r="50" spans="1:9" x14ac:dyDescent="0.35">
      <c r="B50" s="44"/>
      <c r="C50" s="44" t="s">
        <v>69</v>
      </c>
      <c r="D50" s="45">
        <v>-1.1754999999999995</v>
      </c>
      <c r="E50" s="52">
        <f>D50-D52</f>
        <v>-0.10116666666666663</v>
      </c>
      <c r="F50" s="74"/>
      <c r="G50" s="74"/>
      <c r="H50" s="45"/>
    </row>
    <row r="51" spans="1:9" x14ac:dyDescent="0.35">
      <c r="B51" s="44"/>
      <c r="C51" s="44" t="s">
        <v>71</v>
      </c>
      <c r="D51" s="45">
        <v>-2.572499999999998</v>
      </c>
      <c r="E51" s="52">
        <f>D51-D52</f>
        <v>-1.4981666666666651</v>
      </c>
      <c r="F51" s="74"/>
      <c r="G51" s="74"/>
      <c r="H51" s="45"/>
    </row>
    <row r="52" spans="1:9" x14ac:dyDescent="0.35">
      <c r="B52" s="44"/>
      <c r="C52" s="44" t="s">
        <v>46</v>
      </c>
      <c r="D52" s="45">
        <f>AVERAGE(D49:D51)</f>
        <v>-1.0743333333333329</v>
      </c>
      <c r="E52" s="45">
        <f>AVERAGE(E49:E51)</f>
        <v>0</v>
      </c>
      <c r="F52" s="74">
        <f>POWER(2,-E52)</f>
        <v>1</v>
      </c>
      <c r="G52" s="74"/>
      <c r="H52" s="49"/>
    </row>
    <row r="53" spans="1:9" x14ac:dyDescent="0.35">
      <c r="B53" s="44"/>
      <c r="C53" s="44"/>
      <c r="D53" s="45"/>
      <c r="E53" s="45"/>
      <c r="F53" s="74"/>
      <c r="G53" s="74"/>
      <c r="H53" s="45"/>
    </row>
    <row r="54" spans="1:9" x14ac:dyDescent="0.35">
      <c r="B54" s="44" t="s">
        <v>82</v>
      </c>
      <c r="C54" s="44" t="s">
        <v>70</v>
      </c>
      <c r="D54" s="55">
        <v>-0.83450000000000202</v>
      </c>
      <c r="E54" s="45">
        <f>D54-D49</f>
        <v>-1.3595000000000006</v>
      </c>
      <c r="F54" s="71">
        <f>POWER(2,-E54)</f>
        <v>2.5659623462221086</v>
      </c>
      <c r="G54" s="71"/>
      <c r="H54" s="48"/>
    </row>
    <row r="55" spans="1:9" x14ac:dyDescent="0.35">
      <c r="B55" s="44"/>
      <c r="C55" s="44" t="s">
        <v>69</v>
      </c>
      <c r="D55" s="55">
        <v>-0.73849999999999838</v>
      </c>
      <c r="E55" s="45">
        <f>D55-D50</f>
        <v>0.43700000000000117</v>
      </c>
      <c r="F55" s="71">
        <f>POWER(2,-E55)</f>
        <v>0.73866903179127974</v>
      </c>
      <c r="G55" s="71"/>
      <c r="H55" s="48"/>
    </row>
    <row r="56" spans="1:9" x14ac:dyDescent="0.35">
      <c r="B56" s="44"/>
      <c r="C56" s="44" t="s">
        <v>71</v>
      </c>
      <c r="D56" s="55">
        <v>-3.546999999999997</v>
      </c>
      <c r="E56" s="45">
        <f>D56-D51</f>
        <v>-0.97449999999999903</v>
      </c>
      <c r="F56" s="71">
        <f>POWER(2,-E56)</f>
        <v>1.9649600757997661</v>
      </c>
      <c r="G56" s="71"/>
      <c r="H56" s="48"/>
    </row>
    <row r="57" spans="1:9" x14ac:dyDescent="0.35">
      <c r="B57" s="44"/>
      <c r="C57" s="44" t="s">
        <v>46</v>
      </c>
      <c r="D57" s="45">
        <f>AVERAGE(D54:D56)</f>
        <v>-1.7066666666666659</v>
      </c>
      <c r="E57" s="45">
        <f>AVERAGE(E54:E56)</f>
        <v>-0.63233333333333286</v>
      </c>
      <c r="F57" s="71">
        <f>AVERAGE(F54:F56)</f>
        <v>1.7565304846043848</v>
      </c>
      <c r="G57" s="71">
        <f>STDEV(F54:F56)</f>
        <v>0.93130681577303354</v>
      </c>
      <c r="H57" s="55">
        <f>G57/(SQRT(4))</f>
        <v>0.46565340788651677</v>
      </c>
      <c r="I57" s="56">
        <f>_xlfn.T.TEST(D49:D51,D54:D56,2,1)</f>
        <v>0.3664893016245514</v>
      </c>
    </row>
    <row r="58" spans="1:9" x14ac:dyDescent="0.35">
      <c r="D58" s="55"/>
      <c r="E58" s="55"/>
      <c r="F58" s="72"/>
      <c r="G58" s="3"/>
    </row>
    <row r="59" spans="1:9" x14ac:dyDescent="0.35">
      <c r="A59" s="84"/>
      <c r="B59" s="85" t="s">
        <v>83</v>
      </c>
      <c r="C59" s="85" t="s">
        <v>70</v>
      </c>
      <c r="D59" s="55">
        <v>-1.9469999999999992</v>
      </c>
      <c r="E59" s="45">
        <f>D59-D54</f>
        <v>-1.1124999999999972</v>
      </c>
      <c r="F59" s="71">
        <f>POWER(2,-E59)</f>
        <v>2.1622000356685231</v>
      </c>
      <c r="G59" s="71"/>
      <c r="H59" s="48"/>
    </row>
    <row r="60" spans="1:9" x14ac:dyDescent="0.35">
      <c r="A60" s="41"/>
      <c r="B60" s="85"/>
      <c r="C60" s="85" t="s">
        <v>69</v>
      </c>
      <c r="D60" s="55">
        <v>-1.1024999999999991</v>
      </c>
      <c r="E60" s="45">
        <f>D60-D55</f>
        <v>-0.36400000000000077</v>
      </c>
      <c r="F60" s="71">
        <f>POWER(2,-E60)</f>
        <v>1.2869892473012714</v>
      </c>
      <c r="G60" s="71"/>
      <c r="H60" s="48"/>
    </row>
    <row r="61" spans="1:9" x14ac:dyDescent="0.35">
      <c r="A61" s="41"/>
      <c r="B61" s="85"/>
      <c r="C61" s="85" t="s">
        <v>71</v>
      </c>
      <c r="D61" s="55">
        <v>-3.9529999999999994</v>
      </c>
      <c r="E61" s="45">
        <f>D61-D56</f>
        <v>-0.40600000000000236</v>
      </c>
      <c r="F61" s="71">
        <f>POWER(2,-E61)</f>
        <v>1.3250070170452095</v>
      </c>
      <c r="G61" s="71"/>
      <c r="H61" s="48"/>
    </row>
    <row r="62" spans="1:9" x14ac:dyDescent="0.35">
      <c r="A62" s="41"/>
      <c r="B62" s="85"/>
      <c r="C62" s="85" t="s">
        <v>46</v>
      </c>
      <c r="D62" s="45">
        <f>AVERAGE(D59:D61)</f>
        <v>-2.3341666666666661</v>
      </c>
      <c r="E62" s="45">
        <f>AVERAGE(E59:E61)</f>
        <v>-0.62750000000000006</v>
      </c>
      <c r="F62" s="71">
        <f>AVERAGE(F59:F61)</f>
        <v>1.5913987666716682</v>
      </c>
      <c r="G62" s="71">
        <f>STDEV(F59:F61)</f>
        <v>0.49469374790913856</v>
      </c>
      <c r="H62" s="55">
        <f>G62/(SQRT(4))</f>
        <v>0.24734687395456928</v>
      </c>
      <c r="I62" s="56">
        <f>_xlfn.T.TEST(D54:D56,D59:D61,2,1)</f>
        <v>0.12275312499289359</v>
      </c>
    </row>
    <row r="63" spans="1:9" x14ac:dyDescent="0.35">
      <c r="A63" s="41"/>
      <c r="B63" s="85"/>
      <c r="C63" s="85"/>
      <c r="D63" s="86"/>
      <c r="E63" s="86"/>
      <c r="F63" s="88"/>
      <c r="G63" s="88"/>
      <c r="H63" s="86"/>
      <c r="I63" s="41"/>
    </row>
    <row r="64" spans="1:9" x14ac:dyDescent="0.35">
      <c r="A64" s="41"/>
      <c r="B64" s="85"/>
      <c r="C64" s="85"/>
      <c r="D64" s="86"/>
      <c r="E64" s="86"/>
      <c r="F64" s="82"/>
      <c r="G64" s="82"/>
      <c r="H64" s="83"/>
      <c r="I64" s="41"/>
    </row>
    <row r="65" spans="1:9" x14ac:dyDescent="0.35">
      <c r="A65" s="41"/>
      <c r="B65" s="85"/>
      <c r="C65" s="85"/>
      <c r="D65" s="86"/>
      <c r="E65" s="86"/>
      <c r="F65" s="82"/>
      <c r="G65" s="82"/>
      <c r="H65" s="83"/>
      <c r="I65" s="41"/>
    </row>
    <row r="66" spans="1:9" x14ac:dyDescent="0.35">
      <c r="A66" s="41"/>
      <c r="B66" s="85"/>
      <c r="C66" s="85"/>
      <c r="D66" s="86"/>
      <c r="E66" s="86"/>
      <c r="F66" s="82"/>
      <c r="G66" s="82"/>
      <c r="H66" s="83"/>
      <c r="I66" s="41"/>
    </row>
    <row r="67" spans="1:9" x14ac:dyDescent="0.35">
      <c r="A67" s="41"/>
      <c r="B67" s="85"/>
      <c r="C67" s="85"/>
      <c r="D67" s="86"/>
      <c r="E67" s="86"/>
      <c r="F67" s="82"/>
      <c r="G67" s="82"/>
      <c r="H67" s="92"/>
      <c r="I67" s="93"/>
    </row>
    <row r="68" spans="1:9" x14ac:dyDescent="0.35">
      <c r="A68" s="41"/>
      <c r="B68" s="41"/>
      <c r="C68" s="41"/>
      <c r="D68" s="41"/>
      <c r="E68" s="41"/>
      <c r="F68" s="94"/>
      <c r="G68" s="94"/>
      <c r="H68" s="41"/>
      <c r="I68" s="41"/>
    </row>
    <row r="69" spans="1:9" x14ac:dyDescent="0.35">
      <c r="A69" s="84"/>
      <c r="B69" s="85"/>
      <c r="C69" s="85"/>
      <c r="D69" s="86"/>
      <c r="E69" s="87"/>
      <c r="F69" s="88"/>
      <c r="G69" s="88"/>
      <c r="H69" s="86"/>
      <c r="I69" s="41"/>
    </row>
    <row r="70" spans="1:9" x14ac:dyDescent="0.35">
      <c r="A70" s="41"/>
      <c r="B70" s="85"/>
      <c r="C70" s="85"/>
      <c r="D70" s="86"/>
      <c r="E70" s="87"/>
      <c r="F70" s="88"/>
      <c r="G70" s="88"/>
      <c r="H70" s="86"/>
      <c r="I70" s="41"/>
    </row>
    <row r="71" spans="1:9" x14ac:dyDescent="0.35">
      <c r="A71" s="41"/>
      <c r="B71" s="85"/>
      <c r="C71" s="85"/>
      <c r="D71" s="86"/>
      <c r="E71" s="87"/>
      <c r="F71" s="88"/>
      <c r="G71" s="88"/>
      <c r="H71" s="86"/>
      <c r="I71" s="41"/>
    </row>
    <row r="72" spans="1:9" x14ac:dyDescent="0.35">
      <c r="A72" s="41"/>
      <c r="B72" s="85"/>
      <c r="C72" s="85"/>
      <c r="D72" s="86"/>
      <c r="E72" s="89"/>
      <c r="F72" s="90"/>
      <c r="G72" s="88"/>
      <c r="H72" s="91"/>
      <c r="I72" s="41"/>
    </row>
    <row r="73" spans="1:9" x14ac:dyDescent="0.35">
      <c r="A73" s="41"/>
      <c r="B73" s="85"/>
      <c r="C73" s="85"/>
      <c r="D73" s="86"/>
      <c r="E73" s="86"/>
      <c r="F73" s="88"/>
      <c r="G73" s="88"/>
      <c r="H73" s="86"/>
      <c r="I73" s="41"/>
    </row>
    <row r="74" spans="1:9" x14ac:dyDescent="0.35">
      <c r="A74" s="41"/>
      <c r="B74" s="85"/>
      <c r="C74" s="85"/>
      <c r="D74" s="86"/>
      <c r="E74" s="86"/>
      <c r="F74" s="82"/>
      <c r="G74" s="82"/>
      <c r="H74" s="83"/>
      <c r="I74" s="41"/>
    </row>
    <row r="75" spans="1:9" x14ac:dyDescent="0.35">
      <c r="A75" s="41"/>
      <c r="B75" s="85"/>
      <c r="C75" s="85"/>
      <c r="D75" s="86"/>
      <c r="E75" s="86"/>
      <c r="F75" s="82"/>
      <c r="G75" s="82"/>
      <c r="H75" s="83"/>
      <c r="I75" s="41"/>
    </row>
    <row r="76" spans="1:9" x14ac:dyDescent="0.35">
      <c r="A76" s="41"/>
      <c r="B76" s="85"/>
      <c r="C76" s="85"/>
      <c r="D76" s="86"/>
      <c r="E76" s="86"/>
      <c r="F76" s="82"/>
      <c r="G76" s="82"/>
      <c r="H76" s="83"/>
      <c r="I76" s="41"/>
    </row>
    <row r="77" spans="1:9" x14ac:dyDescent="0.35">
      <c r="A77" s="41"/>
      <c r="B77" s="85"/>
      <c r="C77" s="85"/>
      <c r="D77" s="86"/>
      <c r="E77" s="86"/>
      <c r="F77" s="82"/>
      <c r="G77" s="82"/>
      <c r="H77" s="92"/>
      <c r="I77" s="93"/>
    </row>
    <row r="78" spans="1:9" x14ac:dyDescent="0.35">
      <c r="A78" s="41"/>
      <c r="B78" s="41"/>
      <c r="C78" s="41"/>
      <c r="D78" s="41"/>
      <c r="E78" s="41"/>
      <c r="F78" s="94"/>
      <c r="G78" s="94"/>
      <c r="H78" s="41"/>
      <c r="I78" s="41"/>
    </row>
    <row r="79" spans="1:9" x14ac:dyDescent="0.35">
      <c r="A79" s="84"/>
      <c r="B79" s="85"/>
      <c r="C79" s="85"/>
      <c r="D79" s="86"/>
      <c r="E79" s="87"/>
      <c r="F79" s="88"/>
      <c r="G79" s="88"/>
      <c r="H79" s="86"/>
      <c r="I79" s="41"/>
    </row>
    <row r="80" spans="1:9" x14ac:dyDescent="0.35">
      <c r="A80" s="41"/>
      <c r="B80" s="85"/>
      <c r="C80" s="85"/>
      <c r="D80" s="86"/>
      <c r="E80" s="87"/>
      <c r="F80" s="88"/>
      <c r="G80" s="88"/>
      <c r="H80" s="86"/>
      <c r="I80" s="41"/>
    </row>
    <row r="81" spans="1:9" x14ac:dyDescent="0.35">
      <c r="A81" s="41"/>
      <c r="B81" s="85"/>
      <c r="C81" s="85"/>
      <c r="D81" s="86"/>
      <c r="E81" s="87"/>
      <c r="F81" s="88"/>
      <c r="G81" s="88"/>
      <c r="H81" s="86"/>
      <c r="I81" s="41"/>
    </row>
    <row r="82" spans="1:9" x14ac:dyDescent="0.35">
      <c r="A82" s="41"/>
      <c r="B82" s="85"/>
      <c r="C82" s="85"/>
      <c r="D82" s="86"/>
      <c r="E82" s="89"/>
      <c r="F82" s="90"/>
      <c r="G82" s="88"/>
      <c r="H82" s="91"/>
      <c r="I82" s="41"/>
    </row>
    <row r="83" spans="1:9" x14ac:dyDescent="0.35">
      <c r="A83" s="41"/>
      <c r="B83" s="85"/>
      <c r="C83" s="85"/>
      <c r="D83" s="86"/>
      <c r="E83" s="86"/>
      <c r="F83" s="88"/>
      <c r="G83" s="88"/>
      <c r="H83" s="86"/>
      <c r="I83" s="41"/>
    </row>
    <row r="84" spans="1:9" x14ac:dyDescent="0.35">
      <c r="A84" s="41"/>
      <c r="B84" s="85"/>
      <c r="C84" s="85"/>
      <c r="D84" s="86"/>
      <c r="E84" s="86"/>
      <c r="F84" s="82"/>
      <c r="G84" s="82"/>
      <c r="H84" s="83"/>
      <c r="I84" s="41"/>
    </row>
    <row r="85" spans="1:9" x14ac:dyDescent="0.35">
      <c r="A85" s="41"/>
      <c r="B85" s="85"/>
      <c r="C85" s="85"/>
      <c r="D85" s="86"/>
      <c r="E85" s="86"/>
      <c r="F85" s="82"/>
      <c r="G85" s="82"/>
      <c r="H85" s="83"/>
      <c r="I85" s="41"/>
    </row>
    <row r="86" spans="1:9" x14ac:dyDescent="0.35">
      <c r="A86" s="41"/>
      <c r="B86" s="85"/>
      <c r="C86" s="85"/>
      <c r="D86" s="86"/>
      <c r="E86" s="86"/>
      <c r="F86" s="82"/>
      <c r="G86" s="82"/>
      <c r="H86" s="83"/>
      <c r="I86" s="41"/>
    </row>
    <row r="87" spans="1:9" x14ac:dyDescent="0.35">
      <c r="A87" s="41"/>
      <c r="B87" s="85"/>
      <c r="C87" s="85"/>
      <c r="D87" s="86"/>
      <c r="E87" s="86"/>
      <c r="F87" s="82"/>
      <c r="G87" s="82"/>
      <c r="H87" s="92"/>
      <c r="I87" s="93"/>
    </row>
    <row r="88" spans="1:9" x14ac:dyDescent="0.35">
      <c r="A88" s="41"/>
      <c r="B88" s="41"/>
      <c r="C88" s="41"/>
      <c r="D88" s="41"/>
      <c r="E88" s="41"/>
      <c r="F88" s="41"/>
      <c r="G88" s="41"/>
      <c r="H88" s="41"/>
      <c r="I88" s="41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B5664-83BB-4FF7-9EE6-A43B09CBB641}">
  <dimension ref="A1:E13"/>
  <sheetViews>
    <sheetView workbookViewId="0">
      <selection activeCell="F9" sqref="F9"/>
    </sheetView>
  </sheetViews>
  <sheetFormatPr baseColWidth="10" defaultRowHeight="14.5" x14ac:dyDescent="0.35"/>
  <sheetData>
    <row r="1" spans="1:5" x14ac:dyDescent="0.35">
      <c r="A1" s="1" t="s">
        <v>89</v>
      </c>
    </row>
    <row r="2" spans="1:5" x14ac:dyDescent="0.35">
      <c r="A2" t="s">
        <v>85</v>
      </c>
    </row>
    <row r="3" spans="1:5" x14ac:dyDescent="0.35">
      <c r="C3" s="70" t="s">
        <v>64</v>
      </c>
      <c r="D3" s="70" t="s">
        <v>65</v>
      </c>
      <c r="E3" s="70" t="s">
        <v>66</v>
      </c>
    </row>
    <row r="4" spans="1:5" x14ac:dyDescent="0.35">
      <c r="A4" s="61" t="s">
        <v>39</v>
      </c>
      <c r="B4" s="30" t="s">
        <v>37</v>
      </c>
      <c r="C4" s="62">
        <v>66.666666666666671</v>
      </c>
      <c r="D4" s="63">
        <v>1266666.6666666667</v>
      </c>
      <c r="E4" s="64">
        <v>2000000</v>
      </c>
    </row>
    <row r="5" spans="1:5" x14ac:dyDescent="0.35">
      <c r="A5" s="33"/>
      <c r="B5" s="19" t="s">
        <v>38</v>
      </c>
      <c r="C5" s="65">
        <v>66.666666666666671</v>
      </c>
      <c r="D5" s="65">
        <v>400000.00000000006</v>
      </c>
      <c r="E5" s="66">
        <v>4000000</v>
      </c>
    </row>
    <row r="6" spans="1:5" x14ac:dyDescent="0.35">
      <c r="A6" s="33"/>
      <c r="B6" s="19" t="s">
        <v>67</v>
      </c>
      <c r="C6" s="65">
        <v>466.66666666666674</v>
      </c>
      <c r="D6" s="65">
        <v>466666.66666666669</v>
      </c>
      <c r="E6" s="66">
        <v>1333333.3333333335</v>
      </c>
    </row>
    <row r="7" spans="1:5" x14ac:dyDescent="0.35">
      <c r="A7" s="33"/>
      <c r="B7" s="19" t="s">
        <v>46</v>
      </c>
      <c r="C7" s="65">
        <f>AVERAGE(C4:C6)</f>
        <v>200.00000000000003</v>
      </c>
      <c r="D7" s="65">
        <f>AVERAGE(D4:D6)</f>
        <v>711111.11111111112</v>
      </c>
      <c r="E7" s="66">
        <f>AVERAGE(E4:E6)</f>
        <v>2444444.4444444445</v>
      </c>
    </row>
    <row r="8" spans="1:5" x14ac:dyDescent="0.35">
      <c r="A8" s="34"/>
      <c r="B8" s="35" t="s">
        <v>53</v>
      </c>
      <c r="C8" s="67">
        <f>STDEV(C4:C6)</f>
        <v>230.94010767585036</v>
      </c>
      <c r="D8" s="67">
        <f>STDEV(D4:D6)</f>
        <v>482278.54253801575</v>
      </c>
      <c r="E8" s="68">
        <f>STDEV(E4:E6)</f>
        <v>1387777.3329774211</v>
      </c>
    </row>
    <row r="9" spans="1:5" x14ac:dyDescent="0.35">
      <c r="A9" s="61" t="s">
        <v>63</v>
      </c>
      <c r="B9" s="30" t="s">
        <v>37</v>
      </c>
      <c r="C9" s="63">
        <v>66.666666666666671</v>
      </c>
      <c r="D9" s="63">
        <v>1700000</v>
      </c>
      <c r="E9" s="64">
        <v>6000000</v>
      </c>
    </row>
    <row r="10" spans="1:5" x14ac:dyDescent="0.35">
      <c r="A10" s="33"/>
      <c r="B10" s="19" t="s">
        <v>38</v>
      </c>
      <c r="C10" s="60">
        <v>266.66666666666669</v>
      </c>
      <c r="D10" s="60">
        <v>1000000.0000000001</v>
      </c>
      <c r="E10" s="69">
        <v>12000000</v>
      </c>
    </row>
    <row r="11" spans="1:5" x14ac:dyDescent="0.35">
      <c r="A11" s="33"/>
      <c r="B11" s="19" t="s">
        <v>67</v>
      </c>
      <c r="C11" s="60">
        <v>200</v>
      </c>
      <c r="D11" s="60">
        <v>2666666.666666667</v>
      </c>
      <c r="E11" s="66">
        <v>3333333.3333333335</v>
      </c>
    </row>
    <row r="12" spans="1:5" x14ac:dyDescent="0.35">
      <c r="A12" s="33"/>
      <c r="B12" s="19" t="s">
        <v>46</v>
      </c>
      <c r="C12" s="65">
        <f>AVERAGE(C9:C11)</f>
        <v>177.7777777777778</v>
      </c>
      <c r="D12" s="65">
        <f>AVERAGE(D9:D11)</f>
        <v>1788888.888888889</v>
      </c>
      <c r="E12" s="66">
        <f>AVERAGE(E9:E11)</f>
        <v>7111111.111111111</v>
      </c>
    </row>
    <row r="13" spans="1:5" x14ac:dyDescent="0.35">
      <c r="A13" s="34"/>
      <c r="B13" s="35" t="s">
        <v>53</v>
      </c>
      <c r="C13" s="67">
        <f>STDEV(C9:C11)</f>
        <v>101.83501544346308</v>
      </c>
      <c r="D13" s="67">
        <f>STDEV(D9:D11)</f>
        <v>836881.33589558024</v>
      </c>
      <c r="E13" s="68">
        <f>STDEV(E9:E11)</f>
        <v>4438885.4123195969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fig2d</vt:lpstr>
      <vt:lpstr>fig3h</vt:lpstr>
      <vt:lpstr>fig4b </vt:lpstr>
      <vt:lpstr>fig4e</vt:lpstr>
      <vt:lpstr>fig5c</vt:lpstr>
      <vt:lpstr>fig6a</vt:lpstr>
      <vt:lpstr>fig6c</vt:lpstr>
      <vt:lpstr>fig7b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Kessler</dc:creator>
  <cp:lastModifiedBy>Mirjana Kessler</cp:lastModifiedBy>
  <dcterms:created xsi:type="dcterms:W3CDTF">2022-07-10T03:37:32Z</dcterms:created>
  <dcterms:modified xsi:type="dcterms:W3CDTF">2022-08-06T09:53:26Z</dcterms:modified>
</cp:coreProperties>
</file>